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300" windowWidth="19425" windowHeight="10740" activeTab="4"/>
  </bookViews>
  <sheets>
    <sheet name="2021" sheetId="1" r:id="rId1"/>
    <sheet name="2022" sheetId="2" r:id="rId2"/>
    <sheet name="2023" sheetId="5" r:id="rId3"/>
    <sheet name="Лист1" sheetId="3" r:id="rId4"/>
    <sheet name="2022 вірний" sheetId="6" r:id="rId5"/>
  </sheets>
  <definedNames>
    <definedName name="_xlnm._FilterDatabase" localSheetId="1" hidden="1">'2022'!$C$7:$E$212</definedName>
    <definedName name="_xlnm._FilterDatabase" localSheetId="3" hidden="1">Лист1!$A$1:$J$63</definedName>
    <definedName name="_xlnm.Print_Area" localSheetId="1">'2022'!$A$1:$K$300</definedName>
    <definedName name="_xlnm.Print_Area" localSheetId="3">Лист1!$A$1:$I$68</definedName>
  </definedNames>
  <calcPr calcId="145621" iterateDelta="1E-4"/>
</workbook>
</file>

<file path=xl/calcChain.xml><?xml version="1.0" encoding="utf-8"?>
<calcChain xmlns="http://schemas.openxmlformats.org/spreadsheetml/2006/main">
  <c r="D294" i="6" l="1"/>
  <c r="K293" i="6"/>
  <c r="K292" i="6"/>
  <c r="K291" i="6"/>
  <c r="K290" i="6"/>
  <c r="K289" i="6"/>
  <c r="I288" i="6"/>
  <c r="F288" i="6"/>
  <c r="J288" i="6" s="1"/>
  <c r="I287" i="6"/>
  <c r="F287" i="6"/>
  <c r="J287" i="6" s="1"/>
  <c r="I286" i="6"/>
  <c r="F286" i="6"/>
  <c r="J286" i="6" s="1"/>
  <c r="I285" i="6"/>
  <c r="F285" i="6"/>
  <c r="J285" i="6" s="1"/>
  <c r="I284" i="6"/>
  <c r="F284" i="6"/>
  <c r="J284" i="6" s="1"/>
  <c r="I283" i="6"/>
  <c r="F283" i="6"/>
  <c r="J283" i="6" s="1"/>
  <c r="I282" i="6"/>
  <c r="F282" i="6"/>
  <c r="J282" i="6" s="1"/>
  <c r="I281" i="6"/>
  <c r="F281" i="6"/>
  <c r="J281" i="6" s="1"/>
  <c r="I280" i="6"/>
  <c r="F280" i="6"/>
  <c r="J280" i="6" s="1"/>
  <c r="I279" i="6"/>
  <c r="F279" i="6"/>
  <c r="J279" i="6" s="1"/>
  <c r="I278" i="6"/>
  <c r="F278" i="6"/>
  <c r="J278" i="6" s="1"/>
  <c r="I277" i="6"/>
  <c r="F277" i="6"/>
  <c r="J277" i="6" s="1"/>
  <c r="I276" i="6"/>
  <c r="F276" i="6"/>
  <c r="F294" i="6" s="1"/>
  <c r="I275" i="6"/>
  <c r="D275" i="6"/>
  <c r="F275" i="6" s="1"/>
  <c r="J275" i="6" s="1"/>
  <c r="I274" i="6"/>
  <c r="F274" i="6"/>
  <c r="J274" i="6" s="1"/>
  <c r="I273" i="6"/>
  <c r="F273" i="6"/>
  <c r="J273" i="6" s="1"/>
  <c r="I272" i="6"/>
  <c r="F272" i="6"/>
  <c r="J272" i="6" s="1"/>
  <c r="I271" i="6"/>
  <c r="F271" i="6"/>
  <c r="J271" i="6" s="1"/>
  <c r="I270" i="6"/>
  <c r="F270" i="6"/>
  <c r="J270" i="6" s="1"/>
  <c r="I269" i="6"/>
  <c r="F269" i="6"/>
  <c r="J269" i="6" s="1"/>
  <c r="I268" i="6"/>
  <c r="F268" i="6"/>
  <c r="J268" i="6" s="1"/>
  <c r="I267" i="6"/>
  <c r="F267" i="6"/>
  <c r="J267" i="6" s="1"/>
  <c r="J266" i="6"/>
  <c r="H266" i="6"/>
  <c r="G266" i="6"/>
  <c r="F266" i="6"/>
  <c r="D266" i="6"/>
  <c r="K259" i="6"/>
  <c r="K258" i="6"/>
  <c r="K257" i="6"/>
  <c r="K256" i="6"/>
  <c r="K255" i="6"/>
  <c r="K254" i="6"/>
  <c r="K253" i="6"/>
  <c r="K252" i="6"/>
  <c r="K251" i="6"/>
  <c r="K250" i="6"/>
  <c r="K249" i="6"/>
  <c r="K248" i="6"/>
  <c r="K247" i="6"/>
  <c r="K246" i="6"/>
  <c r="K245" i="6"/>
  <c r="K244" i="6"/>
  <c r="K243" i="6"/>
  <c r="K242" i="6"/>
  <c r="K241" i="6"/>
  <c r="K240" i="6"/>
  <c r="K239" i="6"/>
  <c r="K238" i="6"/>
  <c r="K237" i="6"/>
  <c r="K236" i="6"/>
  <c r="K235" i="6"/>
  <c r="K234" i="6"/>
  <c r="K233" i="6"/>
  <c r="K232" i="6"/>
  <c r="K231" i="6"/>
  <c r="K230" i="6"/>
  <c r="K229" i="6"/>
  <c r="K228" i="6"/>
  <c r="K227" i="6"/>
  <c r="K226" i="6"/>
  <c r="K225" i="6"/>
  <c r="K224" i="6"/>
  <c r="K223" i="6"/>
  <c r="K222" i="6"/>
  <c r="K221" i="6"/>
  <c r="K220" i="6"/>
  <c r="K219" i="6"/>
  <c r="K218" i="6"/>
  <c r="K217" i="6"/>
  <c r="K216" i="6"/>
  <c r="K215" i="6"/>
  <c r="K214" i="6"/>
  <c r="K213" i="6"/>
  <c r="K212" i="6"/>
  <c r="K211" i="6"/>
  <c r="J206" i="6"/>
  <c r="D206" i="6"/>
  <c r="K206" i="6" s="1"/>
  <c r="K205" i="6"/>
  <c r="F205" i="6"/>
  <c r="F206" i="6" s="1"/>
  <c r="J201" i="6"/>
  <c r="D201" i="6"/>
  <c r="K200" i="6"/>
  <c r="F200" i="6"/>
  <c r="K199" i="6"/>
  <c r="F199" i="6"/>
  <c r="K198" i="6"/>
  <c r="F198" i="6"/>
  <c r="K197" i="6"/>
  <c r="F197" i="6"/>
  <c r="K196" i="6"/>
  <c r="F196" i="6"/>
  <c r="K195" i="6"/>
  <c r="F195" i="6"/>
  <c r="K194" i="6"/>
  <c r="F194" i="6"/>
  <c r="K193" i="6"/>
  <c r="F193" i="6"/>
  <c r="K192" i="6"/>
  <c r="F192" i="6"/>
  <c r="K191" i="6"/>
  <c r="F191" i="6"/>
  <c r="K190" i="6"/>
  <c r="F190" i="6"/>
  <c r="K189" i="6"/>
  <c r="F189" i="6"/>
  <c r="K188" i="6"/>
  <c r="F188" i="6"/>
  <c r="K187" i="6"/>
  <c r="F187" i="6"/>
  <c r="K186" i="6"/>
  <c r="F186" i="6"/>
  <c r="K185" i="6"/>
  <c r="F185" i="6"/>
  <c r="K184" i="6"/>
  <c r="F184" i="6"/>
  <c r="K183" i="6"/>
  <c r="F183" i="6"/>
  <c r="K182" i="6"/>
  <c r="F182" i="6"/>
  <c r="K181" i="6"/>
  <c r="F181" i="6"/>
  <c r="K180" i="6"/>
  <c r="F180" i="6"/>
  <c r="K179" i="6"/>
  <c r="F179" i="6"/>
  <c r="K178" i="6"/>
  <c r="F178" i="6"/>
  <c r="K177" i="6"/>
  <c r="F177" i="6"/>
  <c r="K176" i="6"/>
  <c r="F176" i="6"/>
  <c r="K175" i="6"/>
  <c r="F175" i="6"/>
  <c r="K174" i="6"/>
  <c r="F174" i="6"/>
  <c r="K173" i="6"/>
  <c r="F173" i="6"/>
  <c r="K172" i="6"/>
  <c r="F172" i="6"/>
  <c r="K171" i="6"/>
  <c r="F171" i="6"/>
  <c r="K170" i="6"/>
  <c r="F170" i="6"/>
  <c r="K169" i="6"/>
  <c r="F169" i="6"/>
  <c r="K168" i="6"/>
  <c r="F168" i="6"/>
  <c r="K167" i="6"/>
  <c r="F167" i="6"/>
  <c r="K166" i="6"/>
  <c r="F166" i="6"/>
  <c r="K165" i="6"/>
  <c r="F165" i="6"/>
  <c r="K164" i="6"/>
  <c r="F164" i="6"/>
  <c r="K163" i="6"/>
  <c r="F163" i="6"/>
  <c r="K162" i="6"/>
  <c r="F162" i="6"/>
  <c r="K161" i="6"/>
  <c r="F161" i="6"/>
  <c r="K160" i="6"/>
  <c r="F160" i="6"/>
  <c r="K159" i="6"/>
  <c r="F159" i="6"/>
  <c r="K158" i="6"/>
  <c r="F158" i="6"/>
  <c r="K157" i="6"/>
  <c r="F157" i="6"/>
  <c r="K156" i="6"/>
  <c r="F156" i="6"/>
  <c r="K155" i="6"/>
  <c r="F155" i="6"/>
  <c r="K154" i="6"/>
  <c r="F154" i="6"/>
  <c r="K153" i="6"/>
  <c r="F153" i="6"/>
  <c r="K152" i="6"/>
  <c r="F152" i="6"/>
  <c r="K151" i="6"/>
  <c r="F151" i="6"/>
  <c r="K150" i="6"/>
  <c r="F150" i="6"/>
  <c r="K149" i="6"/>
  <c r="F149" i="6"/>
  <c r="K148" i="6"/>
  <c r="F148" i="6"/>
  <c r="K147" i="6"/>
  <c r="F147" i="6"/>
  <c r="K146" i="6"/>
  <c r="F146" i="6"/>
  <c r="K145" i="6"/>
  <c r="F145" i="6"/>
  <c r="K144" i="6"/>
  <c r="F144" i="6"/>
  <c r="K143" i="6"/>
  <c r="F143" i="6"/>
  <c r="K142" i="6"/>
  <c r="F142" i="6"/>
  <c r="K141" i="6"/>
  <c r="F141" i="6"/>
  <c r="K140" i="6"/>
  <c r="F140" i="6"/>
  <c r="K139" i="6"/>
  <c r="F139" i="6"/>
  <c r="K138" i="6"/>
  <c r="F138" i="6"/>
  <c r="K137" i="6"/>
  <c r="F137" i="6"/>
  <c r="K136" i="6"/>
  <c r="F136" i="6"/>
  <c r="K135" i="6"/>
  <c r="F135" i="6"/>
  <c r="K134" i="6"/>
  <c r="F134" i="6"/>
  <c r="K133" i="6"/>
  <c r="F133" i="6"/>
  <c r="K132" i="6"/>
  <c r="F132" i="6"/>
  <c r="K131" i="6"/>
  <c r="F131" i="6"/>
  <c r="K130" i="6"/>
  <c r="F130" i="6"/>
  <c r="K129" i="6"/>
  <c r="F129" i="6"/>
  <c r="K128" i="6"/>
  <c r="F128" i="6"/>
  <c r="K127" i="6"/>
  <c r="F127" i="6"/>
  <c r="K126" i="6"/>
  <c r="F126" i="6"/>
  <c r="K125" i="6"/>
  <c r="F125" i="6"/>
  <c r="K124" i="6"/>
  <c r="F124" i="6"/>
  <c r="K123" i="6"/>
  <c r="F123" i="6"/>
  <c r="K122" i="6"/>
  <c r="F122" i="6"/>
  <c r="K121" i="6"/>
  <c r="F121" i="6"/>
  <c r="K120" i="6"/>
  <c r="F120" i="6"/>
  <c r="K119" i="6"/>
  <c r="F119" i="6"/>
  <c r="K118" i="6"/>
  <c r="F118" i="6"/>
  <c r="K117" i="6"/>
  <c r="F117" i="6"/>
  <c r="K116" i="6"/>
  <c r="F116" i="6"/>
  <c r="K115" i="6"/>
  <c r="F115" i="6"/>
  <c r="K114" i="6"/>
  <c r="F114" i="6"/>
  <c r="K113" i="6"/>
  <c r="F113" i="6"/>
  <c r="F201" i="6" s="1"/>
  <c r="K112" i="6"/>
  <c r="D105" i="6"/>
  <c r="K104" i="6"/>
  <c r="F104" i="6"/>
  <c r="K103" i="6"/>
  <c r="F103" i="6"/>
  <c r="K102" i="6"/>
  <c r="F102" i="6"/>
  <c r="K101" i="6"/>
  <c r="F101" i="6"/>
  <c r="K100" i="6"/>
  <c r="F100" i="6"/>
  <c r="K99" i="6"/>
  <c r="F99" i="6"/>
  <c r="K98" i="6"/>
  <c r="F98" i="6"/>
  <c r="K97" i="6"/>
  <c r="F97" i="6"/>
  <c r="K96" i="6"/>
  <c r="F96" i="6"/>
  <c r="K95" i="6"/>
  <c r="F95" i="6"/>
  <c r="K94" i="6"/>
  <c r="F94" i="6"/>
  <c r="K93" i="6"/>
  <c r="J91" i="6"/>
  <c r="J105" i="6" s="1"/>
  <c r="I91" i="6"/>
  <c r="F91" i="6"/>
  <c r="F105" i="6" s="1"/>
  <c r="D89" i="6"/>
  <c r="K88" i="6"/>
  <c r="F88" i="6"/>
  <c r="K87" i="6"/>
  <c r="F87" i="6"/>
  <c r="K86" i="6"/>
  <c r="F86" i="6"/>
  <c r="K85" i="6"/>
  <c r="F85" i="6"/>
  <c r="K84" i="6"/>
  <c r="F84" i="6"/>
  <c r="K83" i="6"/>
  <c r="F83" i="6"/>
  <c r="J82" i="6"/>
  <c r="I82" i="6"/>
  <c r="F82" i="6"/>
  <c r="J81" i="6"/>
  <c r="I81" i="6"/>
  <c r="F81" i="6"/>
  <c r="J80" i="6"/>
  <c r="I80" i="6"/>
  <c r="F80" i="6"/>
  <c r="J79" i="6"/>
  <c r="I79" i="6"/>
  <c r="F79" i="6"/>
  <c r="J78" i="6"/>
  <c r="I78" i="6"/>
  <c r="F78" i="6"/>
  <c r="J77" i="6"/>
  <c r="I77" i="6"/>
  <c r="F77" i="6"/>
  <c r="J76" i="6"/>
  <c r="I76" i="6"/>
  <c r="F76" i="6"/>
  <c r="J75" i="6"/>
  <c r="J89" i="6" s="1"/>
  <c r="I75" i="6"/>
  <c r="F75" i="6"/>
  <c r="F89" i="6" s="1"/>
  <c r="D74" i="6"/>
  <c r="K73" i="6"/>
  <c r="F73" i="6"/>
  <c r="K72" i="6"/>
  <c r="F72" i="6"/>
  <c r="K71" i="6"/>
  <c r="F71" i="6"/>
  <c r="K70" i="6"/>
  <c r="F70" i="6"/>
  <c r="K69" i="6"/>
  <c r="F69" i="6"/>
  <c r="K68" i="6"/>
  <c r="F68" i="6"/>
  <c r="K67" i="6"/>
  <c r="F67" i="6"/>
  <c r="K66" i="6"/>
  <c r="F66" i="6"/>
  <c r="K65" i="6"/>
  <c r="F65" i="6"/>
  <c r="K64" i="6"/>
  <c r="F64" i="6"/>
  <c r="J63" i="6"/>
  <c r="I63" i="6"/>
  <c r="F63" i="6"/>
  <c r="J62" i="6"/>
  <c r="I62" i="6"/>
  <c r="F62" i="6"/>
  <c r="J61" i="6"/>
  <c r="I61" i="6"/>
  <c r="F61" i="6"/>
  <c r="J60" i="6"/>
  <c r="I60" i="6"/>
  <c r="F60" i="6"/>
  <c r="J59" i="6"/>
  <c r="I59" i="6"/>
  <c r="F59" i="6"/>
  <c r="J58" i="6"/>
  <c r="I58" i="6"/>
  <c r="F58" i="6"/>
  <c r="J57" i="6"/>
  <c r="I57" i="6"/>
  <c r="F57" i="6"/>
  <c r="J56" i="6"/>
  <c r="I56" i="6"/>
  <c r="F56" i="6"/>
  <c r="J55" i="6"/>
  <c r="J74" i="6" s="1"/>
  <c r="I55" i="6"/>
  <c r="F55" i="6"/>
  <c r="F74" i="6" s="1"/>
  <c r="J54" i="6"/>
  <c r="D54" i="6"/>
  <c r="K54" i="6" s="1"/>
  <c r="K53" i="6"/>
  <c r="F53" i="6"/>
  <c r="K52" i="6"/>
  <c r="F52" i="6"/>
  <c r="K51" i="6"/>
  <c r="F51" i="6"/>
  <c r="K50" i="6"/>
  <c r="F50" i="6"/>
  <c r="K49" i="6"/>
  <c r="F49" i="6"/>
  <c r="K48" i="6"/>
  <c r="F48" i="6"/>
  <c r="K47" i="6"/>
  <c r="F47" i="6"/>
  <c r="F54" i="6" s="1"/>
  <c r="D45" i="6"/>
  <c r="J44" i="6"/>
  <c r="I44" i="6"/>
  <c r="F44" i="6"/>
  <c r="J43" i="6"/>
  <c r="I43" i="6"/>
  <c r="F43" i="6"/>
  <c r="J42" i="6"/>
  <c r="I42" i="6"/>
  <c r="F42" i="6"/>
  <c r="J41" i="6"/>
  <c r="I41" i="6"/>
  <c r="F41" i="6"/>
  <c r="J40" i="6"/>
  <c r="I40" i="6"/>
  <c r="F40" i="6"/>
  <c r="J39" i="6"/>
  <c r="I39" i="6"/>
  <c r="F39" i="6"/>
  <c r="J38" i="6"/>
  <c r="J45" i="6" s="1"/>
  <c r="I38" i="6"/>
  <c r="F38" i="6"/>
  <c r="F45" i="6" s="1"/>
  <c r="D37" i="6"/>
  <c r="D46" i="6" s="1"/>
  <c r="K36" i="6"/>
  <c r="I36" i="6"/>
  <c r="F36" i="6"/>
  <c r="J35" i="6"/>
  <c r="I35" i="6"/>
  <c r="F35" i="6"/>
  <c r="J34" i="6"/>
  <c r="I34" i="6"/>
  <c r="F34" i="6"/>
  <c r="J33" i="6"/>
  <c r="I33" i="6"/>
  <c r="F33" i="6"/>
  <c r="J32" i="6"/>
  <c r="I32" i="6"/>
  <c r="F32" i="6"/>
  <c r="J31" i="6"/>
  <c r="I31" i="6"/>
  <c r="F31" i="6"/>
  <c r="J30" i="6"/>
  <c r="I30" i="6"/>
  <c r="F30" i="6"/>
  <c r="J29" i="6"/>
  <c r="I29" i="6"/>
  <c r="F29" i="6"/>
  <c r="J28" i="6"/>
  <c r="I28" i="6"/>
  <c r="F28" i="6"/>
  <c r="J27" i="6"/>
  <c r="I27" i="6"/>
  <c r="F27" i="6"/>
  <c r="J26" i="6"/>
  <c r="I26" i="6"/>
  <c r="F26" i="6"/>
  <c r="J25" i="6"/>
  <c r="I25" i="6"/>
  <c r="F25" i="6"/>
  <c r="J24" i="6"/>
  <c r="I24" i="6"/>
  <c r="F24" i="6"/>
  <c r="J23" i="6"/>
  <c r="I23" i="6"/>
  <c r="F23" i="6"/>
  <c r="D279" i="2"/>
  <c r="I271" i="2"/>
  <c r="D302" i="2"/>
  <c r="D210" i="2"/>
  <c r="D202" i="2"/>
  <c r="D105" i="2"/>
  <c r="D89" i="2"/>
  <c r="D90" i="2" s="1"/>
  <c r="D74" i="2"/>
  <c r="D54" i="2"/>
  <c r="D37" i="2"/>
  <c r="D295" i="6" l="1"/>
  <c r="F37" i="6"/>
  <c r="J37" i="6"/>
  <c r="K74" i="6"/>
  <c r="K201" i="6"/>
  <c r="D207" i="6"/>
  <c r="K266" i="6"/>
  <c r="F295" i="6"/>
  <c r="K294" i="6"/>
  <c r="K295" i="6" s="1"/>
  <c r="F46" i="6"/>
  <c r="J46" i="6"/>
  <c r="F90" i="6"/>
  <c r="J90" i="6"/>
  <c r="K89" i="6"/>
  <c r="K90" i="6" s="1"/>
  <c r="F207" i="6"/>
  <c r="F296" i="6" s="1"/>
  <c r="K105" i="6"/>
  <c r="J207" i="6"/>
  <c r="K207" i="6" s="1"/>
  <c r="D90" i="6"/>
  <c r="J276" i="6"/>
  <c r="J294" i="6" s="1"/>
  <c r="J295" i="6" s="1"/>
  <c r="D211" i="2"/>
  <c r="F25" i="5"/>
  <c r="J25" i="5"/>
  <c r="K25" i="5"/>
  <c r="D25" i="5"/>
  <c r="D19" i="5"/>
  <c r="D26" i="5" s="1"/>
  <c r="J11" i="5"/>
  <c r="D11" i="5"/>
  <c r="I9" i="5"/>
  <c r="I10" i="5"/>
  <c r="F9" i="5"/>
  <c r="K9" i="5" s="1"/>
  <c r="F10" i="5"/>
  <c r="K10" i="5" s="1"/>
  <c r="I8" i="5"/>
  <c r="F8" i="5"/>
  <c r="K8" i="5" s="1"/>
  <c r="D296" i="6" l="1"/>
  <c r="J296" i="6"/>
  <c r="K296" i="6"/>
  <c r="K11" i="5"/>
  <c r="K26" i="5" s="1"/>
  <c r="F11" i="5"/>
  <c r="D298" i="2"/>
  <c r="K297" i="2"/>
  <c r="K296" i="2"/>
  <c r="K295" i="2"/>
  <c r="K294" i="2"/>
  <c r="K293" i="2"/>
  <c r="K298" i="2" s="1"/>
  <c r="F270" i="2"/>
  <c r="G270" i="2"/>
  <c r="H270" i="2"/>
  <c r="J270" i="2"/>
  <c r="D270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99" i="2" l="1"/>
  <c r="K270" i="2"/>
  <c r="J210" i="2"/>
  <c r="J13" i="5" l="1"/>
  <c r="J14" i="5"/>
  <c r="J15" i="5"/>
  <c r="J16" i="5"/>
  <c r="J17" i="5"/>
  <c r="J18" i="5"/>
  <c r="I13" i="5"/>
  <c r="I14" i="5"/>
  <c r="I15" i="5"/>
  <c r="I16" i="5"/>
  <c r="I17" i="5"/>
  <c r="I18" i="5"/>
  <c r="F13" i="5"/>
  <c r="F14" i="5"/>
  <c r="F15" i="5"/>
  <c r="F16" i="5"/>
  <c r="F17" i="5"/>
  <c r="F18" i="5"/>
  <c r="J12" i="5"/>
  <c r="I12" i="5"/>
  <c r="F12" i="5"/>
  <c r="D215" i="5"/>
  <c r="F215" i="5" s="1"/>
  <c r="J215" i="5" s="1"/>
  <c r="I201" i="5"/>
  <c r="D201" i="5"/>
  <c r="J194" i="5"/>
  <c r="H194" i="5"/>
  <c r="G194" i="5"/>
  <c r="F194" i="5"/>
  <c r="D194" i="5"/>
  <c r="J190" i="5"/>
  <c r="D190" i="5"/>
  <c r="F190" i="5"/>
  <c r="J182" i="5"/>
  <c r="D182" i="5"/>
  <c r="F182" i="5"/>
  <c r="D85" i="5"/>
  <c r="J85" i="5"/>
  <c r="F85" i="5"/>
  <c r="D69" i="5"/>
  <c r="D54" i="5"/>
  <c r="J54" i="5"/>
  <c r="J34" i="5"/>
  <c r="F34" i="5"/>
  <c r="D34" i="5"/>
  <c r="K34" i="5" s="1"/>
  <c r="K182" i="5" l="1"/>
  <c r="K190" i="5"/>
  <c r="D70" i="5"/>
  <c r="F19" i="5"/>
  <c r="F26" i="5" s="1"/>
  <c r="J19" i="5"/>
  <c r="F54" i="5"/>
  <c r="F69" i="5"/>
  <c r="J69" i="5"/>
  <c r="K69" i="5" s="1"/>
  <c r="K54" i="5"/>
  <c r="K85" i="5"/>
  <c r="D216" i="5"/>
  <c r="F216" i="5" s="1"/>
  <c r="J216" i="5" s="1"/>
  <c r="F201" i="5"/>
  <c r="J201" i="5" s="1"/>
  <c r="J26" i="5" l="1"/>
  <c r="J70" i="5" s="1"/>
  <c r="F70" i="5"/>
  <c r="F191" i="5" s="1"/>
  <c r="D191" i="5"/>
  <c r="D299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F272" i="2"/>
  <c r="J272" i="2" s="1"/>
  <c r="F273" i="2"/>
  <c r="J273" i="2" s="1"/>
  <c r="F274" i="2"/>
  <c r="J274" i="2" s="1"/>
  <c r="F275" i="2"/>
  <c r="J275" i="2" s="1"/>
  <c r="F276" i="2"/>
  <c r="J276" i="2" s="1"/>
  <c r="F277" i="2"/>
  <c r="J277" i="2" s="1"/>
  <c r="F278" i="2"/>
  <c r="J278" i="2" s="1"/>
  <c r="F280" i="2"/>
  <c r="F281" i="2"/>
  <c r="J281" i="2" s="1"/>
  <c r="F282" i="2"/>
  <c r="J282" i="2" s="1"/>
  <c r="F283" i="2"/>
  <c r="J283" i="2" s="1"/>
  <c r="F284" i="2"/>
  <c r="J284" i="2" s="1"/>
  <c r="F285" i="2"/>
  <c r="J285" i="2" s="1"/>
  <c r="F286" i="2"/>
  <c r="J286" i="2" s="1"/>
  <c r="F287" i="2"/>
  <c r="J287" i="2" s="1"/>
  <c r="F288" i="2"/>
  <c r="J288" i="2" s="1"/>
  <c r="F289" i="2"/>
  <c r="J289" i="2" s="1"/>
  <c r="F290" i="2"/>
  <c r="J290" i="2" s="1"/>
  <c r="F291" i="2"/>
  <c r="J291" i="2" s="1"/>
  <c r="F292" i="2"/>
  <c r="J292" i="2" s="1"/>
  <c r="F271" i="2"/>
  <c r="J271" i="2" s="1"/>
  <c r="J280" i="2" l="1"/>
  <c r="J298" i="2" s="1"/>
  <c r="F298" i="2"/>
  <c r="J191" i="5"/>
  <c r="K191" i="5" s="1"/>
  <c r="K70" i="5"/>
  <c r="F279" i="2"/>
  <c r="K113" i="2"/>
  <c r="K36" i="2"/>
  <c r="K93" i="2"/>
  <c r="J279" i="2" l="1"/>
  <c r="J299" i="2" s="1"/>
  <c r="F299" i="2"/>
  <c r="K65" i="2"/>
  <c r="K66" i="2"/>
  <c r="K67" i="2"/>
  <c r="K68" i="2"/>
  <c r="K69" i="2"/>
  <c r="K70" i="2"/>
  <c r="K71" i="2"/>
  <c r="K72" i="2"/>
  <c r="K73" i="2"/>
  <c r="K48" i="2"/>
  <c r="K49" i="2"/>
  <c r="K50" i="2"/>
  <c r="K51" i="2"/>
  <c r="K52" i="2"/>
  <c r="K53" i="2"/>
  <c r="J54" i="2"/>
  <c r="K54" i="2" l="1"/>
  <c r="J202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114" i="2"/>
  <c r="K104" i="2"/>
  <c r="K103" i="2"/>
  <c r="K102" i="2"/>
  <c r="K101" i="2"/>
  <c r="F104" i="2"/>
  <c r="F103" i="2"/>
  <c r="F102" i="2"/>
  <c r="F101" i="2"/>
  <c r="K97" i="2"/>
  <c r="K98" i="2"/>
  <c r="K99" i="2"/>
  <c r="K100" i="2"/>
  <c r="F97" i="2"/>
  <c r="F98" i="2"/>
  <c r="F99" i="2"/>
  <c r="F100" i="2"/>
  <c r="K95" i="2"/>
  <c r="K96" i="2"/>
  <c r="K94" i="2"/>
  <c r="K88" i="2"/>
  <c r="K87" i="2"/>
  <c r="K86" i="2"/>
  <c r="K85" i="2"/>
  <c r="K84" i="2"/>
  <c r="K83" i="2"/>
  <c r="K64" i="2"/>
  <c r="K47" i="2"/>
  <c r="K209" i="2"/>
  <c r="F209" i="2"/>
  <c r="F210" i="2" s="1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14" i="2"/>
  <c r="K210" i="2" l="1"/>
  <c r="K202" i="2"/>
  <c r="F202" i="2"/>
  <c r="F95" i="2" l="1"/>
  <c r="F96" i="2"/>
  <c r="F94" i="2"/>
  <c r="F88" i="2"/>
  <c r="F87" i="2"/>
  <c r="F86" i="2"/>
  <c r="F85" i="2"/>
  <c r="F84" i="2"/>
  <c r="F83" i="2"/>
  <c r="F73" i="2"/>
  <c r="F72" i="2"/>
  <c r="F71" i="2"/>
  <c r="F70" i="2"/>
  <c r="F69" i="2"/>
  <c r="F68" i="2"/>
  <c r="F67" i="2"/>
  <c r="F66" i="2"/>
  <c r="F65" i="2"/>
  <c r="F64" i="2"/>
  <c r="F53" i="2"/>
  <c r="F52" i="2"/>
  <c r="F51" i="2"/>
  <c r="F50" i="2"/>
  <c r="F49" i="2"/>
  <c r="F48" i="2"/>
  <c r="F47" i="2"/>
  <c r="F54" i="2" l="1"/>
  <c r="F70" i="3"/>
  <c r="C65" i="3"/>
  <c r="F82" i="3"/>
  <c r="D75" i="3"/>
  <c r="I53" i="3"/>
  <c r="H53" i="3"/>
  <c r="E53" i="3"/>
  <c r="I52" i="3"/>
  <c r="H52" i="3"/>
  <c r="E52" i="3"/>
  <c r="I51" i="3"/>
  <c r="H51" i="3"/>
  <c r="E51" i="3"/>
  <c r="I50" i="3"/>
  <c r="H50" i="3"/>
  <c r="E50" i="3"/>
  <c r="I49" i="3"/>
  <c r="H49" i="3"/>
  <c r="E49" i="3"/>
  <c r="I48" i="3"/>
  <c r="H48" i="3"/>
  <c r="E48" i="3"/>
  <c r="I47" i="3"/>
  <c r="H47" i="3"/>
  <c r="E47" i="3"/>
  <c r="I46" i="3"/>
  <c r="H46" i="3"/>
  <c r="E46" i="3"/>
  <c r="I45" i="3"/>
  <c r="H45" i="3"/>
  <c r="E45" i="3"/>
  <c r="I44" i="3"/>
  <c r="H44" i="3"/>
  <c r="E44" i="3"/>
  <c r="I43" i="3"/>
  <c r="H43" i="3"/>
  <c r="E43" i="3"/>
  <c r="I42" i="3"/>
  <c r="H42" i="3"/>
  <c r="E42" i="3"/>
  <c r="I41" i="3"/>
  <c r="H41" i="3"/>
  <c r="E41" i="3"/>
  <c r="I40" i="3"/>
  <c r="H40" i="3"/>
  <c r="E40" i="3"/>
  <c r="I39" i="3"/>
  <c r="H39" i="3"/>
  <c r="E39" i="3"/>
  <c r="I38" i="3"/>
  <c r="H38" i="3"/>
  <c r="E38" i="3"/>
  <c r="I37" i="3"/>
  <c r="H37" i="3"/>
  <c r="E37" i="3"/>
  <c r="I36" i="3"/>
  <c r="H36" i="3"/>
  <c r="E36" i="3"/>
  <c r="I35" i="3"/>
  <c r="H35" i="3"/>
  <c r="E35" i="3"/>
  <c r="I34" i="3"/>
  <c r="H34" i="3"/>
  <c r="E34" i="3"/>
  <c r="I33" i="3"/>
  <c r="H33" i="3"/>
  <c r="E33" i="3"/>
  <c r="I32" i="3"/>
  <c r="H32" i="3"/>
  <c r="E32" i="3"/>
  <c r="I31" i="3"/>
  <c r="H31" i="3"/>
  <c r="E31" i="3"/>
  <c r="I30" i="3"/>
  <c r="H30" i="3"/>
  <c r="E30" i="3"/>
  <c r="I29" i="3"/>
  <c r="H29" i="3"/>
  <c r="E29" i="3"/>
  <c r="I28" i="3"/>
  <c r="H28" i="3"/>
  <c r="E28" i="3"/>
  <c r="I27" i="3"/>
  <c r="H27" i="3"/>
  <c r="E27" i="3"/>
  <c r="I26" i="3"/>
  <c r="H26" i="3"/>
  <c r="E26" i="3"/>
  <c r="I25" i="3"/>
  <c r="H25" i="3"/>
  <c r="E25" i="3"/>
  <c r="I24" i="3"/>
  <c r="H24" i="3"/>
  <c r="E24" i="3"/>
  <c r="I23" i="3"/>
  <c r="H23" i="3"/>
  <c r="E23" i="3"/>
  <c r="I22" i="3"/>
  <c r="H22" i="3"/>
  <c r="E22" i="3"/>
  <c r="I21" i="3"/>
  <c r="H21" i="3"/>
  <c r="E21" i="3"/>
  <c r="I20" i="3"/>
  <c r="H20" i="3"/>
  <c r="E20" i="3"/>
  <c r="I19" i="3"/>
  <c r="H19" i="3"/>
  <c r="E19" i="3"/>
  <c r="I18" i="3"/>
  <c r="H18" i="3"/>
  <c r="E18" i="3"/>
  <c r="I17" i="3"/>
  <c r="H17" i="3"/>
  <c r="E17" i="3"/>
  <c r="I64" i="3" l="1"/>
  <c r="E66" i="3" s="1"/>
  <c r="I65" i="3"/>
  <c r="F91" i="2" l="1"/>
  <c r="F105" i="2" s="1"/>
  <c r="F211" i="2" s="1"/>
  <c r="J91" i="2" l="1"/>
  <c r="J105" i="2" s="1"/>
  <c r="J211" i="2" s="1"/>
  <c r="I91" i="2"/>
  <c r="J82" i="2"/>
  <c r="F77" i="2"/>
  <c r="I77" i="2"/>
  <c r="J77" i="2"/>
  <c r="F78" i="2"/>
  <c r="I78" i="2"/>
  <c r="J78" i="2"/>
  <c r="F79" i="2"/>
  <c r="I79" i="2"/>
  <c r="J79" i="2"/>
  <c r="F80" i="2"/>
  <c r="I80" i="2"/>
  <c r="J80" i="2"/>
  <c r="F81" i="2"/>
  <c r="I81" i="2"/>
  <c r="J81" i="2"/>
  <c r="F82" i="2"/>
  <c r="I82" i="2"/>
  <c r="F59" i="2"/>
  <c r="I59" i="2"/>
  <c r="J59" i="2"/>
  <c r="F60" i="2"/>
  <c r="I60" i="2"/>
  <c r="J60" i="2"/>
  <c r="F61" i="2"/>
  <c r="I61" i="2"/>
  <c r="J61" i="2"/>
  <c r="F62" i="2"/>
  <c r="I62" i="2"/>
  <c r="J62" i="2"/>
  <c r="F63" i="2"/>
  <c r="I63" i="2"/>
  <c r="J63" i="2"/>
  <c r="F75" i="2"/>
  <c r="I75" i="2"/>
  <c r="J75" i="2"/>
  <c r="D45" i="2"/>
  <c r="D46" i="2" s="1"/>
  <c r="D300" i="2" s="1"/>
  <c r="D301" i="2" s="1"/>
  <c r="F39" i="2"/>
  <c r="I39" i="2"/>
  <c r="J39" i="2"/>
  <c r="F40" i="2"/>
  <c r="I40" i="2"/>
  <c r="J40" i="2"/>
  <c r="F41" i="2"/>
  <c r="I41" i="2"/>
  <c r="J41" i="2"/>
  <c r="F42" i="2"/>
  <c r="I42" i="2"/>
  <c r="J42" i="2"/>
  <c r="F43" i="2"/>
  <c r="I43" i="2"/>
  <c r="J43" i="2"/>
  <c r="F44" i="2"/>
  <c r="I44" i="2"/>
  <c r="J44" i="2"/>
  <c r="F55" i="2"/>
  <c r="I55" i="2"/>
  <c r="J55" i="2"/>
  <c r="F56" i="2"/>
  <c r="I56" i="2"/>
  <c r="J56" i="2"/>
  <c r="F57" i="2"/>
  <c r="I57" i="2"/>
  <c r="J57" i="2"/>
  <c r="F58" i="2"/>
  <c r="I58" i="2"/>
  <c r="J58" i="2"/>
  <c r="F76" i="2"/>
  <c r="I76" i="2"/>
  <c r="J76" i="2"/>
  <c r="J38" i="2"/>
  <c r="I38" i="2"/>
  <c r="F38" i="2"/>
  <c r="F26" i="2"/>
  <c r="I26" i="2"/>
  <c r="J26" i="2"/>
  <c r="F27" i="2"/>
  <c r="I27" i="2"/>
  <c r="J27" i="2"/>
  <c r="F28" i="2"/>
  <c r="I28" i="2"/>
  <c r="J28" i="2"/>
  <c r="F29" i="2"/>
  <c r="I29" i="2"/>
  <c r="J29" i="2"/>
  <c r="F30" i="2"/>
  <c r="I30" i="2"/>
  <c r="J30" i="2"/>
  <c r="F31" i="2"/>
  <c r="I31" i="2"/>
  <c r="J31" i="2"/>
  <c r="F32" i="2"/>
  <c r="I32" i="2"/>
  <c r="J32" i="2"/>
  <c r="F33" i="2"/>
  <c r="I33" i="2"/>
  <c r="J33" i="2"/>
  <c r="F34" i="2"/>
  <c r="I34" i="2"/>
  <c r="J34" i="2"/>
  <c r="F35" i="2"/>
  <c r="I35" i="2"/>
  <c r="J35" i="2"/>
  <c r="F36" i="2"/>
  <c r="I36" i="2"/>
  <c r="F24" i="2"/>
  <c r="I24" i="2"/>
  <c r="J24" i="2"/>
  <c r="F25" i="2"/>
  <c r="I25" i="2"/>
  <c r="J25" i="2"/>
  <c r="I23" i="2"/>
  <c r="J23" i="2"/>
  <c r="F23" i="2"/>
  <c r="J54" i="1"/>
  <c r="F54" i="1"/>
  <c r="D54" i="1"/>
  <c r="D50" i="1"/>
  <c r="J50" i="1"/>
  <c r="F50" i="1"/>
  <c r="J43" i="1"/>
  <c r="F43" i="1"/>
  <c r="D43" i="1"/>
  <c r="J37" i="1"/>
  <c r="J29" i="1"/>
  <c r="J24" i="1"/>
  <c r="F37" i="1"/>
  <c r="F29" i="1"/>
  <c r="F24" i="1"/>
  <c r="D37" i="1"/>
  <c r="D29" i="1"/>
  <c r="D24" i="1"/>
  <c r="F38" i="1" l="1"/>
  <c r="F55" i="1" s="1"/>
  <c r="D38" i="1"/>
  <c r="D55" i="1" s="1"/>
  <c r="J38" i="1"/>
  <c r="J55" i="1" s="1"/>
  <c r="K105" i="2"/>
  <c r="J74" i="2"/>
  <c r="K74" i="2" s="1"/>
  <c r="F89" i="2"/>
  <c r="F90" i="2" s="1"/>
  <c r="F74" i="2"/>
  <c r="J89" i="2"/>
  <c r="J90" i="2" s="1"/>
  <c r="F37" i="2"/>
  <c r="J37" i="2"/>
  <c r="J45" i="2"/>
  <c r="F45" i="2"/>
  <c r="J46" i="2" l="1"/>
  <c r="J300" i="2" s="1"/>
  <c r="F46" i="2"/>
  <c r="F300" i="2" s="1"/>
  <c r="K89" i="2"/>
  <c r="K90" i="2" s="1"/>
  <c r="K300" i="2" l="1"/>
  <c r="K211" i="2"/>
</calcChain>
</file>

<file path=xl/sharedStrings.xml><?xml version="1.0" encoding="utf-8"?>
<sst xmlns="http://schemas.openxmlformats.org/spreadsheetml/2006/main" count="1689" uniqueCount="380">
  <si>
    <t>Додаток</t>
  </si>
  <si>
    <t>до наказу Міністерства охорони здоров’я України</t>
  </si>
  <si>
    <t>від 25.07.2017 № 848</t>
  </si>
  <si>
    <t>ІНФОРМАЦІЯ</t>
  </si>
  <si>
    <t>про надходження і використання благодійних пожертв від фізичних та юридичних осіб</t>
  </si>
  <si>
    <t>Період</t>
  </si>
  <si>
    <t>Наймену-
вання юридичної особи (або позначення фізичної особи)</t>
  </si>
  <si>
    <t>Благодійні пожертви, що були отримані закладом охорони здоров’я від фізичних та юридичних осіб</t>
  </si>
  <si>
    <t>Всього отримано благодійних пожертв, грн</t>
  </si>
  <si>
    <t>Використання закладом охорони здоров’я благодійних пожертв, отриманих у грошовій та натуральній (товари і послуги) формі</t>
  </si>
  <si>
    <t>Залишок невикористаних грошових коштів, товарів та послуг на кінець 2021 року, грн</t>
  </si>
  <si>
    <t>В грошовій формі, грн</t>
  </si>
  <si>
    <t>В натуральній формі (товари і послуги), грн</t>
  </si>
  <si>
    <t>Перелік товарів і послуг в натуральній формі</t>
  </si>
  <si>
    <t>Напрямки використання у грошовій формі (стаття витрат)</t>
  </si>
  <si>
    <t>Сума, грн</t>
  </si>
  <si>
    <t>Перелік використаних товарів та послуг у натуральній формі</t>
  </si>
  <si>
    <t>І квартал</t>
  </si>
  <si>
    <t>Медичне обладнання</t>
  </si>
  <si>
    <t>Фізична особа</t>
  </si>
  <si>
    <t>Всього за січень:</t>
  </si>
  <si>
    <t>х</t>
  </si>
  <si>
    <t>Господарчі товари</t>
  </si>
  <si>
    <t>Всього за лютий:</t>
  </si>
  <si>
    <t>Всього за березень:</t>
  </si>
  <si>
    <t>РАЗОМ за І квартал:</t>
  </si>
  <si>
    <t>II
квартал</t>
  </si>
  <si>
    <t>Тонометр А20</t>
  </si>
  <si>
    <t>Медичний прилад</t>
  </si>
  <si>
    <t>Фізична особа Стратьєв К.М.</t>
  </si>
  <si>
    <t>Фізична особа Андрюшкевич В.А.</t>
  </si>
  <si>
    <t>Фізична особа Мхітарян Ерміне</t>
  </si>
  <si>
    <t>Сканер-принтер</t>
  </si>
  <si>
    <t>Фізична особа Полкін А.Ю.</t>
  </si>
  <si>
    <t>Фізична особа   Карамишева І.В.</t>
  </si>
  <si>
    <t>Кварцева лампа</t>
  </si>
  <si>
    <t>Фізична особа       Корочинска Т.Т.</t>
  </si>
  <si>
    <t>Холодильник Nord</t>
  </si>
  <si>
    <t>Фізична особа                Здинь В.М.</t>
  </si>
  <si>
    <t>Бойлер електричний</t>
  </si>
  <si>
    <t>Фізична особа                Заплава Д.В.</t>
  </si>
  <si>
    <t>Фізична особа                Михайлова В.І.</t>
  </si>
  <si>
    <t>Меблі</t>
  </si>
  <si>
    <t>Фізична особа                Бондар З.В.</t>
  </si>
  <si>
    <t>Гигрометр психометричний</t>
  </si>
  <si>
    <t>Фізична особа                Шулік Т.М.</t>
  </si>
  <si>
    <t>Фізична особа                Герасименко Г.В.</t>
  </si>
  <si>
    <t>Дозатор ліктьовий настінний</t>
  </si>
  <si>
    <t>Візок для перевезення хворих</t>
  </si>
  <si>
    <t>Фізична особа                Пастушко О.П.</t>
  </si>
  <si>
    <t>Фізична особа                Землякова Н.М.</t>
  </si>
  <si>
    <t>Гігрометр психометричний</t>
  </si>
  <si>
    <t>Вимірювач артеріального тиску</t>
  </si>
  <si>
    <t>Глюкометр</t>
  </si>
  <si>
    <t>Фізична особа                  Приходько Н.Г.</t>
  </si>
  <si>
    <t>Товари медичного призначення</t>
  </si>
  <si>
    <t>Фізична особа            Пастушко О.П.</t>
  </si>
  <si>
    <t>Холодильник Vestfrost</t>
  </si>
  <si>
    <t>Мікрохвильова піч</t>
  </si>
  <si>
    <t>Всього за квітень:</t>
  </si>
  <si>
    <t>Фізична особа                  Лицюк В.М.</t>
  </si>
  <si>
    <t>Фізична особа                  Худолій М.М.</t>
  </si>
  <si>
    <t>Тонометр Gamma</t>
  </si>
  <si>
    <t>Облучатель бактерицидний</t>
  </si>
  <si>
    <t>Розкладачка "Венеція"</t>
  </si>
  <si>
    <t>Всього за травень:</t>
  </si>
  <si>
    <t>Фізична особа                  Оганесян Н.В.</t>
  </si>
  <si>
    <t>Всього за червень:</t>
  </si>
  <si>
    <t>ВСЬОГО за І півріччя</t>
  </si>
  <si>
    <t>Физична особа</t>
  </si>
  <si>
    <t>КП 'Криворізький протитуберкульозний диспансер'ДОР</t>
  </si>
  <si>
    <t>Тонометр Gamma 800K 1120257</t>
  </si>
  <si>
    <t>Глюкометр Gamma 1120258</t>
  </si>
  <si>
    <t>Тонометр Vego VM-200 мех. 1120259</t>
  </si>
  <si>
    <t>Пульсоксиметр 1120260</t>
  </si>
  <si>
    <t xml:space="preserve">Мішок АМБУ дорослий </t>
  </si>
  <si>
    <t xml:space="preserve"> Физична особа</t>
  </si>
  <si>
    <t xml:space="preserve">Сейф ШО-15 </t>
  </si>
  <si>
    <t>Безконтактний термрметр</t>
  </si>
  <si>
    <t>Пульсоксиметр</t>
  </si>
  <si>
    <t>Безконтактний термометр</t>
  </si>
  <si>
    <t>Інголятор VEGA</t>
  </si>
  <si>
    <t>Ларингоскоп</t>
  </si>
  <si>
    <t>Мішок АМБУ</t>
  </si>
  <si>
    <t>Багато-ний пристрій НР 135А/20</t>
  </si>
  <si>
    <t>Глюкометр Gamma</t>
  </si>
  <si>
    <t>Пульсоксиметр Linke LK88</t>
  </si>
  <si>
    <t>Відсмоктувач мед. 'Біомед' 7Е-А</t>
  </si>
  <si>
    <t>Мішок АМБУ дорослий</t>
  </si>
  <si>
    <t>Ваги підголові</t>
  </si>
  <si>
    <t>Гигрометр ВИТ-2</t>
  </si>
  <si>
    <t>Пульсоксиметр linke lk 88</t>
  </si>
  <si>
    <t>Термометр BASH</t>
  </si>
  <si>
    <t>Тонометр Gamma-700K стандаот</t>
  </si>
  <si>
    <t>Підставка для рециркулятора ORBB</t>
  </si>
  <si>
    <t>Бактерицидний рецир.BactoSfera ORBB 100</t>
  </si>
  <si>
    <t>Пост медсестри</t>
  </si>
  <si>
    <t>Шафа медична</t>
  </si>
  <si>
    <t>Тумба для взуття</t>
  </si>
  <si>
    <t>Пральна машина" Vestfrost XMV105F4"</t>
  </si>
  <si>
    <t>Диван"Гранд"</t>
  </si>
  <si>
    <t xml:space="preserve"> ПП "РЕЛАКС"</t>
  </si>
  <si>
    <t>Простирадло</t>
  </si>
  <si>
    <t>Наволочка</t>
  </si>
  <si>
    <t>Півковдра</t>
  </si>
  <si>
    <t>ТОВ Червоний Хрест Україна</t>
  </si>
  <si>
    <t>Набір постільної білизни</t>
  </si>
  <si>
    <t>Матрац 70*190*8</t>
  </si>
  <si>
    <t>Рушник Махровий</t>
  </si>
  <si>
    <t xml:space="preserve"> ТОВ 'КСЕНКО'</t>
  </si>
  <si>
    <t>Приліжковий монітор пацієнта PVM-4763</t>
  </si>
  <si>
    <t>Електрокардіограф ECG-3150</t>
  </si>
  <si>
    <t>Наматрацник (90*190*10</t>
  </si>
  <si>
    <t>Матрац (90*190*10)</t>
  </si>
  <si>
    <t>Кондиціонер HPC PT -09 H</t>
  </si>
  <si>
    <t xml:space="preserve">Диван "Малютка" </t>
  </si>
  <si>
    <t>Шафа операційна</t>
  </si>
  <si>
    <t>IIІ
квартал</t>
  </si>
  <si>
    <t>Шафа распашна ВШ -130 Вертикаль</t>
  </si>
  <si>
    <t>Всього за липень:</t>
  </si>
  <si>
    <t xml:space="preserve"> БО"Центр Волонтерства та Захисту"</t>
  </si>
  <si>
    <t xml:space="preserve">Наркозно-дихальний апарат DRAGER Atlan A350 </t>
  </si>
  <si>
    <t>Комплект постільної білизни (півковдра,простирадло,наволочка)</t>
  </si>
  <si>
    <t>Всього за серпень:</t>
  </si>
  <si>
    <t>матрац OSD-P201</t>
  </si>
  <si>
    <t>Столик на колесах СМ-3К 1120310</t>
  </si>
  <si>
    <t>Кровать функціональна OSD-B02P</t>
  </si>
  <si>
    <t>Кровать механічна OSD-А132P-С</t>
  </si>
  <si>
    <t>Холодильник CPIFON DFV165</t>
  </si>
  <si>
    <t>НоутбукDELL Latitude  3420 FHD i5 8G</t>
  </si>
  <si>
    <t>НоутбукDELL Latitude  3420 FHD i5 16G</t>
  </si>
  <si>
    <t>Всього за вересень:</t>
  </si>
  <si>
    <t>РАЗОМ за IIІ квартал:</t>
  </si>
  <si>
    <t>Відсмоктувач хірургічний( Аспіратор) з контейнером багаторазового використання 26.6</t>
  </si>
  <si>
    <t xml:space="preserve"> КП 'Криворізький протитуберкульозний диспансер'ДОР</t>
  </si>
  <si>
    <t xml:space="preserve">Шприцевий насос SYS-50 Syringe Pump </t>
  </si>
  <si>
    <t>Інфузійний насос SYS-6010 F Snfusion Pump</t>
  </si>
  <si>
    <t>Інвалідна коляска Марі (MED-1-KY875)</t>
  </si>
  <si>
    <t>г</t>
  </si>
  <si>
    <t xml:space="preserve">Благодійка = </t>
  </si>
  <si>
    <t>Юр.особа</t>
  </si>
  <si>
    <t>Апарат УЗД з набором датчиків Ultrasound Logiq e R8 with 3 Probles</t>
  </si>
  <si>
    <t>Маска Распіратор FFP2 NR без клапану</t>
  </si>
  <si>
    <t>КНП "Черкаський обласний онкологічний диспансер" ЧОР"</t>
  </si>
  <si>
    <t>Лінпарза таб. по 150 мг</t>
  </si>
  <si>
    <t>Лейкофозін р-н по 10 мг</t>
  </si>
  <si>
    <t>Тагріссо таб. по 80 мг №30</t>
  </si>
  <si>
    <t>ТеваГрастим р-н 0.8мл у шприці</t>
  </si>
  <si>
    <t>Афінітор таб. по 10 мг №30</t>
  </si>
  <si>
    <t>Кіскалі таб. по 200 мг №63</t>
  </si>
  <si>
    <t>"NOVARTIS PHARMA"</t>
  </si>
  <si>
    <t>КП "Криворізький протитуберкульозний диспансер" ДОР"</t>
  </si>
  <si>
    <t>Атропін 1 мг  амп.</t>
  </si>
  <si>
    <t>Метотрексат таб 2.5 мг №100</t>
  </si>
  <si>
    <t>Ерлотиніб таб. 25 мг №30</t>
  </si>
  <si>
    <t>Золадекс по 3.6 мг шпр.</t>
  </si>
  <si>
    <t>Метотретсат таб. 10 мг №100</t>
  </si>
  <si>
    <t>Метотрексат таб. 2.5 мг №24</t>
  </si>
  <si>
    <t>Метотрексат  таб.мг №30</t>
  </si>
  <si>
    <t>Ондасетрон №5</t>
  </si>
  <si>
    <t>Гідроморфон таб. 8 мг №50</t>
  </si>
  <si>
    <t>Гідроморфон таб. 16 мг №20</t>
  </si>
  <si>
    <t>Гідроморфон таб. 24 мг №50</t>
  </si>
  <si>
    <t>Фаго'солюшн 500мл з ковпачком</t>
  </si>
  <si>
    <t>Фаго'солюшн 500мл з насосом</t>
  </si>
  <si>
    <t>Фаго'солюшн 5л каністра</t>
  </si>
  <si>
    <t>Фаго'жель SPS 1л з насосом</t>
  </si>
  <si>
    <t xml:space="preserve">Фаго'жель SPS 5л каністра </t>
  </si>
  <si>
    <t>ТОВ "Науково-виробниче підприємство "ВІЛАН""</t>
  </si>
  <si>
    <t>ТОВ "ПРАЙМДЕЗ"</t>
  </si>
  <si>
    <t xml:space="preserve">Бактолан лосьон 350 мл </t>
  </si>
  <si>
    <t>Рукоронія бромід амп. По 10 мг</t>
  </si>
  <si>
    <t>Філграстім шприци 0.96мг</t>
  </si>
  <si>
    <t>Засіб для дезінфекції HIBISCRAB 5 л</t>
  </si>
  <si>
    <t>Вода для ін'єкцій 100 мл</t>
  </si>
  <si>
    <t>Натрия хлорид 400 мл</t>
  </si>
  <si>
    <t>Натрия хлорид 100 мл</t>
  </si>
  <si>
    <t>Натрия хлорид 250 мл</t>
  </si>
  <si>
    <t>Натрия хлорид 500 мл</t>
  </si>
  <si>
    <t>Натрия хлорид 1000 мл</t>
  </si>
  <si>
    <t>Перекис водню 3 % 1000 мл</t>
  </si>
  <si>
    <t>Серветка 10*10см н/стер (1 кг/уп.) №100</t>
  </si>
  <si>
    <t>Вата н/стер. 1 кг</t>
  </si>
  <si>
    <t>Вата н/стер. 200 г</t>
  </si>
  <si>
    <t>Вата н/стер. 100 г</t>
  </si>
  <si>
    <t>Серветки марлеві (різні)</t>
  </si>
  <si>
    <t>Серветки марлеві 7.5*7.5 см</t>
  </si>
  <si>
    <t>Серветки марлеві 2*2 см</t>
  </si>
  <si>
    <t>Серветки марлеві 5*5 см</t>
  </si>
  <si>
    <t>Серветки марлеві 10*10см №50</t>
  </si>
  <si>
    <t>Серветки марлеві 10*10см №25</t>
  </si>
  <si>
    <t>Жгути</t>
  </si>
  <si>
    <t>Пластир 10*8 см</t>
  </si>
  <si>
    <t>Пластир 10*12 см</t>
  </si>
  <si>
    <t>Пластир 10*20 см</t>
  </si>
  <si>
    <t>Пластир 15*20 см</t>
  </si>
  <si>
    <t>Пластир 7.5*10 см</t>
  </si>
  <si>
    <t>Пластир 5*5 см №40</t>
  </si>
  <si>
    <t>Пластир 10*15 см</t>
  </si>
  <si>
    <t>Пластир 9*15 см</t>
  </si>
  <si>
    <t>Серветки 7.5*7.5 см №10</t>
  </si>
  <si>
    <t>Серветки 7.5*7.5 см №25</t>
  </si>
  <si>
    <t>Серветки 7.5*7.5 см №50</t>
  </si>
  <si>
    <t>Серветки 10.2*10.2 см №25</t>
  </si>
  <si>
    <t>Серветки 20*20 см №100</t>
  </si>
  <si>
    <t>Серветки 5*5 см №40</t>
  </si>
  <si>
    <t>Серветки 7.6*20.4 см №50</t>
  </si>
  <si>
    <t>Серветки спиртові №12</t>
  </si>
  <si>
    <t>Серветки марлеві 7.5*7.5 см №25</t>
  </si>
  <si>
    <t>Серветки марлеві 20*20 см №60</t>
  </si>
  <si>
    <t>Серветки марлеві 10*10 см</t>
  </si>
  <si>
    <t>Серветки марлеві 15*15см</t>
  </si>
  <si>
    <t xml:space="preserve">Аспіраційні катетери </t>
  </si>
  <si>
    <t xml:space="preserve">Калоприймач 55 мм </t>
  </si>
  <si>
    <t xml:space="preserve">Калоприймач 36 мм </t>
  </si>
  <si>
    <t>Калоприймач р.30/60</t>
  </si>
  <si>
    <t>Калоприймач р.40/60</t>
  </si>
  <si>
    <t>Калоприймач р.20/43</t>
  </si>
  <si>
    <t>Урологічні мішки</t>
  </si>
  <si>
    <t>Урологічні трубочки</t>
  </si>
  <si>
    <t>Сечозбірник B BRAUN 60 мм №50</t>
  </si>
  <si>
    <t xml:space="preserve">Калоприймач 70 мм </t>
  </si>
  <si>
    <t>Калоприймач  Sen Sura Mio р.45/60 №10</t>
  </si>
  <si>
    <t>Присипка для стоми Adapt</t>
  </si>
  <si>
    <t>Паста для стоми Adapt</t>
  </si>
  <si>
    <t>Спрей для дезінфекції Niltac 50мл</t>
  </si>
  <si>
    <t>Пластини для калоприймачів 36 мм</t>
  </si>
  <si>
    <t>Пластини для калоприймачів р.13*55мм</t>
  </si>
  <si>
    <t>Пластини для калоприймачів р.10*59мм</t>
  </si>
  <si>
    <t>Калоприймач з пластиною р.70 мм</t>
  </si>
  <si>
    <t xml:space="preserve">Серветки марлеві 5*5см </t>
  </si>
  <si>
    <t>Серветки марлеві 10*10см №12</t>
  </si>
  <si>
    <t>Зонд шлунковий р.10</t>
  </si>
  <si>
    <t>Зонд шлунковий р.14</t>
  </si>
  <si>
    <t>Зонд шлунковий р.16</t>
  </si>
  <si>
    <t>Зонд шлунковий р.18</t>
  </si>
  <si>
    <t>Подовжувач</t>
  </si>
  <si>
    <t>Маска оксигенна</t>
  </si>
  <si>
    <t>Пробірка вакуумна (блакитна кришечка)</t>
  </si>
  <si>
    <t>Пробірка вакуумна (жовта кришечка)</t>
  </si>
  <si>
    <t>Пакети для стерилізації STERIS р. 16*22</t>
  </si>
  <si>
    <t>Пакети для стерилізації р.24*38</t>
  </si>
  <si>
    <t>Пакети для стерилізації р.25*40</t>
  </si>
  <si>
    <t>Серветки вологі Sani-Cloth (160 шт. у банці)</t>
  </si>
  <si>
    <t>Шприць інсуліновий 1.0</t>
  </si>
  <si>
    <t>Канюля 25G*1</t>
  </si>
  <si>
    <t xml:space="preserve">Шприць 3.0 </t>
  </si>
  <si>
    <t>Фільт дихальний вірусно-бактеріальний</t>
  </si>
  <si>
    <t>Шприць 50.0</t>
  </si>
  <si>
    <t>Маска анастезіологічна</t>
  </si>
  <si>
    <t>Канюля назальна</t>
  </si>
  <si>
    <t>Рукавички стерильні р.6</t>
  </si>
  <si>
    <t>Халат/фартук клейончатий р.XL</t>
  </si>
  <si>
    <t>Системи вн/венного вливання 2-х ходові</t>
  </si>
  <si>
    <t xml:space="preserve">Екран захисний </t>
  </si>
  <si>
    <t>Екран захисний ЕРС (жовтий)</t>
  </si>
  <si>
    <t>Екрани захисні (різні)</t>
  </si>
  <si>
    <t>Фентаніл амп. №5</t>
  </si>
  <si>
    <t>Благодійний фонд "Тактичні справи"</t>
  </si>
  <si>
    <t>Приватна особа</t>
  </si>
  <si>
    <t>Флуороурацил 50мл</t>
  </si>
  <si>
    <t>Флуороурацил 20мл</t>
  </si>
  <si>
    <t>Метотрексат 10мг</t>
  </si>
  <si>
    <t>Метотрексат 7.5мг</t>
  </si>
  <si>
    <t>Матеріал шовний хір.Ті-Крон Р. USP 2-2, голки 25 мм 1/2 кола колюча, довжина 90 см колір білий</t>
  </si>
  <si>
    <t>Матеріал шовний хір.Ті-Крон Р. USP 2-2, голки 25 мм 1/2 кола колюча, довжина 10*75 см з жорсткими прокладками колір синій+білий</t>
  </si>
  <si>
    <t>Матеріал шовний хір. Сургіпро II.  Р.USP 3-0.2 голки 26мм 1/2 кола колюча  довжина 90 см колір синій</t>
  </si>
  <si>
    <t>Благодійна організація "Благодійний фонд "Міжнародний фонд медичних інновацій"</t>
  </si>
  <si>
    <t>Матеріал шовний хір. Сургіпро II.  Р.USP 5-0.2 голки13мм 3/8 кола колюча  довжина 75 см колір синій</t>
  </si>
  <si>
    <t>Залишок невикористаних грошових коштів, товарів та послуг на 01.10.2022 рік, грн</t>
  </si>
  <si>
    <t>Станція супутникового інтернету StarLink (нове покоління)</t>
  </si>
  <si>
    <t>Генератори бензиновий Pmpro-M GX-30E</t>
  </si>
  <si>
    <t>Всього за жовтень:</t>
  </si>
  <si>
    <t>ДП ІТЦ "Атоменерготренінг"</t>
  </si>
  <si>
    <t>АТ "ІНТЕРПАЙП НОВОМОСКОВСЬКИЙ ТРУБНИЙ ЗАВОД"</t>
  </si>
  <si>
    <t>Крісла театральні</t>
  </si>
  <si>
    <t>Крісло Spiral Black</t>
  </si>
  <si>
    <t>Комод Б"янко</t>
  </si>
  <si>
    <t>Холодильник "NORD" клас А</t>
  </si>
  <si>
    <t>Стіл офісний комп"ютерний</t>
  </si>
  <si>
    <t>Кондиціонер "SAMSUNG Ad12CAN</t>
  </si>
  <si>
    <t>MED-06-054 Штатив медичний MEDOK регульований за висотою на колесах</t>
  </si>
  <si>
    <t>Всього за листопад:</t>
  </si>
  <si>
    <t>Ноутбук НР 250GB</t>
  </si>
  <si>
    <t>Диван</t>
  </si>
  <si>
    <t>Пуф</t>
  </si>
  <si>
    <t>Стіл журнальний</t>
  </si>
  <si>
    <t>Холодильник "MIDEA"</t>
  </si>
  <si>
    <t>Ширма ШБ-2-К</t>
  </si>
  <si>
    <t>Холодильник "DELFA"</t>
  </si>
  <si>
    <t>кофемашина</t>
  </si>
  <si>
    <t>Кондиціонер "Luberg"</t>
  </si>
  <si>
    <t>Крісло офісне</t>
  </si>
  <si>
    <t>Всього за грудень:</t>
  </si>
  <si>
    <t>РАЗОМ за IV квартал:</t>
  </si>
  <si>
    <t>X</t>
  </si>
  <si>
    <t>Бак  для води на 125л</t>
  </si>
  <si>
    <t>про надходження і використання гуманітарної допомоги  та  благодійних пожертв від фізичних та юридичних осіб за  2022 рік в  КП "ДОКОД"ДОР"</t>
  </si>
  <si>
    <t>про надходження і використання гуманітарної допомоги  та  благодійних пожертв від фізичних та юридичних осіб за І квартал  2023 рік в  КП "ДОКОД"ДОР"</t>
  </si>
  <si>
    <t>Плита електрична Fiesta F 5043 HW</t>
  </si>
  <si>
    <t>Кондиціонер "Osaka"</t>
  </si>
  <si>
    <t>КНП"Першотравенська МЛ"</t>
  </si>
  <si>
    <t>FLUOROURASIL 50mg/1ml/1 у флаконах</t>
  </si>
  <si>
    <t>Розчин фентанілу 0.005мг/мл,2.0мл №5(200уп/ящик)</t>
  </si>
  <si>
    <t>Благодійний фонд"ТАПС"</t>
  </si>
  <si>
    <t>Омепразол капс. по 20 мг №1000</t>
  </si>
  <si>
    <t>Зітромакс табл. по 250мг №500</t>
  </si>
  <si>
    <t>Альбендазол табл. по 200 мг №2</t>
  </si>
  <si>
    <t>Аторваститин табл. по 80 мг №500</t>
  </si>
  <si>
    <t>Мікардіс табл. по 20 мг № 30</t>
  </si>
  <si>
    <t>Аторвастатин табл. По 40 мг №1000</t>
  </si>
  <si>
    <t>Атенолол табл. По 100мг-25мг №100</t>
  </si>
  <si>
    <t xml:space="preserve">Вода стерильна по 1000 мл </t>
  </si>
  <si>
    <t>Гліпізід табл.по 5 мг №100</t>
  </si>
  <si>
    <t>Скальпель №10</t>
  </si>
  <si>
    <t>Гідралазін табл. по 25 мг №100</t>
  </si>
  <si>
    <t>Магнезія сульфат 5% у фл. 100мл №24</t>
  </si>
  <si>
    <t>Трансдерм Скоп по 1мг №24</t>
  </si>
  <si>
    <t>Норепінефрін р-н у фл. 4 мл №10</t>
  </si>
  <si>
    <t>Ізосорбіт табл. по 5 мг №1000</t>
  </si>
  <si>
    <t xml:space="preserve">Кабель     </t>
  </si>
  <si>
    <t>Скальпель р.№15 по 10 шт. в уп.</t>
  </si>
  <si>
    <t>Атропіна сульфат 1мл №25</t>
  </si>
  <si>
    <t>Фуросемід у фл. 10мг по 2 мл №25</t>
  </si>
  <si>
    <t>Шовк хірургічний р.3 8*18 чорний</t>
  </si>
  <si>
    <t>Амксицилін фл. по 400мл/5мл 100мл</t>
  </si>
  <si>
    <t>Дексмедомідіна гідрохлорид у фл. 100мг/2 мл №25</t>
  </si>
  <si>
    <t>Амксицилін фл. По 250мл/5мл 100мл</t>
  </si>
  <si>
    <t>Кліндаміцин р-н 1% 60 мл</t>
  </si>
  <si>
    <t>Есмолола гідрохлорид конт. 2500мг/250мл №10</t>
  </si>
  <si>
    <t>Лансопразол табл. 30мг №100</t>
  </si>
  <si>
    <t>Симвастатин табл. 20мг №90</t>
  </si>
  <si>
    <t>Ампіцилін + Сульбактам фл. 1мг-0,5мг №10</t>
  </si>
  <si>
    <t>Амксицилін капс. 500мг №50</t>
  </si>
  <si>
    <t>Зоналол крем в тюб. 5% 45мг</t>
  </si>
  <si>
    <t>Ритонавір табл. 100мг №30</t>
  </si>
  <si>
    <t>Діпентум капс. 250 мг №100</t>
  </si>
  <si>
    <t>Атропіна сульфат р-н 1% 2мл у фл.</t>
  </si>
  <si>
    <t>Шприц інсуліновий 25G*1мл</t>
  </si>
  <si>
    <t>Маски дихальні N-95</t>
  </si>
  <si>
    <t>Пеніцилін V фл. 250 мг/5 мл 100мл</t>
  </si>
  <si>
    <t>Левотироксин  табл. 0,1мг №1000</t>
  </si>
  <si>
    <t>Катетер  набір</t>
  </si>
  <si>
    <t>Електроліти з вітамінами</t>
  </si>
  <si>
    <t>Лізіноприл табл. 20-25мг №500</t>
  </si>
  <si>
    <t>Езетіміб табл.</t>
  </si>
  <si>
    <t>Шприц інсуліновий р. 25G*5/8 1 ml</t>
  </si>
  <si>
    <t>Тразодон табл. 50мг №100</t>
  </si>
  <si>
    <t>Нортриптилин гідрохлорид капс. 50мг №500</t>
  </si>
  <si>
    <t>Рукоронія бромід фл. 10мг/5мл №10</t>
  </si>
  <si>
    <t>Доцетаксел фл. 10мг/2мл</t>
  </si>
  <si>
    <t>Кстанді табл. 40мг №112</t>
  </si>
  <si>
    <t>Карведілол табл. по 3,125мг</t>
  </si>
  <si>
    <t>Бинт марл. мед.нестер.700*14 (12,50)</t>
  </si>
  <si>
    <t>Бинт марл. мед.нестер. 5м*10см (5,85)</t>
  </si>
  <si>
    <t>Відріз марлевий мед. н/ст 1000см*90см,тип 17 (100,00)</t>
  </si>
  <si>
    <t>Відріз марлевий 10м*90см (100,00)</t>
  </si>
  <si>
    <t>Пластир на неткан.осн. 1,25см*5см (10,00)</t>
  </si>
  <si>
    <t>Вата н/ст 100г (15,75)</t>
  </si>
  <si>
    <t>Х</t>
  </si>
  <si>
    <t>Міжнародна Організація з Міграції</t>
  </si>
  <si>
    <t>Розчини для парентерального харчування-Аміноплазмаль Б.Браун 10% Е р-н для інф. 500 мл у флаконі</t>
  </si>
  <si>
    <t>Розчини для парентерального харчування-Нутрифлекс Ліпід Пері,емульсія для інфузій 1250 мл в мішку пластиковому трикамерному</t>
  </si>
  <si>
    <t>Розчини для парентерального харчування-Нутрифлекс Ліпід Спеціальний,емульсія для інфузій 1250 мл в мішку пластиковому трикамерному</t>
  </si>
  <si>
    <t>Розчини для парентерального харчування-Нутрифлекс Омега Спеціальний емул.для інф. 1250 мл в мішку пластиковому трикамерному</t>
  </si>
  <si>
    <t>ЕНОКСАПАРИН 10000 анти-Ха МО/мл; по 3 мл в багатодозовому флаконі</t>
  </si>
  <si>
    <t>РАЗОМ ЗА  2022 РІК</t>
  </si>
  <si>
    <t>ВСЬОГО за ІІ квартал</t>
  </si>
  <si>
    <t>КП "Криворізький протитуберкульозний дисрансер" ДОР</t>
  </si>
  <si>
    <t>Бригатініб / АЛУНБРИГ таблетка. Вкрита плівковою оболонкою, по 30мг, придатний до 01.07.2024</t>
  </si>
  <si>
    <t>Бригатініб / АЛУНБРИГ таблетка. Вкрита плівковою оболонкою, по 90мг, придатний до 01.12.2024</t>
  </si>
  <si>
    <t>Бригатініб / АЛУНБРИГ таблетка. Вкрита плівковою оболонкою, по 180мг, придатний до 01.12.2024</t>
  </si>
  <si>
    <t>Залишок невикористаних грошових коштів, товарів та послуг на 01.01.2023 рік, грн</t>
  </si>
  <si>
    <t>МІЖНАРОДНА  ОРГАНІЗАЦІЯ З  МІГРАЦІЇ</t>
  </si>
  <si>
    <t>Апарат УЗД експертного класу з 3 датчиками Lanmage, C6 (Shenzhen Lanmage Medical Technology Co., Ltd)</t>
  </si>
  <si>
    <t>Електрокардіограф 12 канальний  ECG600G</t>
  </si>
  <si>
    <t>гуманітарна допомога</t>
  </si>
  <si>
    <t>благодійна допомога</t>
  </si>
  <si>
    <t>гаманітарна допомога</t>
  </si>
  <si>
    <t>Комплекс системи фізичного захисту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</si>
</sst>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₴_-;\-* #,##0.00_₴_-;_-* &quot;-&quot;??_₴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EE6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CB8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99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right" vertical="center" wrapText="1"/>
    </xf>
    <xf numFmtId="2" fontId="2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right" vertical="center" wrapText="1"/>
    </xf>
    <xf numFmtId="2" fontId="4" fillId="3" borderId="2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10" fillId="3" borderId="2" xfId="0" applyFont="1" applyFill="1" applyBorder="1"/>
    <xf numFmtId="2" fontId="10" fillId="3" borderId="2" xfId="0" applyNumberFormat="1" applyFont="1" applyFill="1" applyBorder="1"/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left" wrapText="1"/>
    </xf>
    <xf numFmtId="2" fontId="10" fillId="3" borderId="2" xfId="0" applyNumberFormat="1" applyFont="1" applyFill="1" applyBorder="1" applyAlignment="1">
      <alignment horizontal="center"/>
    </xf>
    <xf numFmtId="43" fontId="0" fillId="0" borderId="0" xfId="1" applyFont="1"/>
    <xf numFmtId="43" fontId="0" fillId="0" borderId="2" xfId="1" applyFont="1" applyBorder="1" applyAlignment="1">
      <alignment wrapText="1"/>
    </xf>
    <xf numFmtId="43" fontId="0" fillId="0" borderId="2" xfId="1" applyFont="1" applyBorder="1"/>
    <xf numFmtId="43" fontId="0" fillId="0" borderId="2" xfId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 wrapText="1"/>
    </xf>
    <xf numFmtId="2" fontId="4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right" vertical="center" wrapText="1"/>
    </xf>
    <xf numFmtId="43" fontId="0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/>
    <xf numFmtId="43" fontId="0" fillId="0" borderId="2" xfId="0" applyNumberFormat="1" applyBorder="1"/>
    <xf numFmtId="0" fontId="3" fillId="0" borderId="2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2" fontId="2" fillId="6" borderId="2" xfId="0" applyNumberFormat="1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 wrapText="1"/>
    </xf>
    <xf numFmtId="2" fontId="3" fillId="6" borderId="2" xfId="0" applyNumberFormat="1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/>
    <xf numFmtId="43" fontId="0" fillId="6" borderId="2" xfId="1" applyFont="1" applyFill="1" applyBorder="1"/>
    <xf numFmtId="0" fontId="9" fillId="6" borderId="2" xfId="0" applyFont="1" applyFill="1" applyBorder="1" applyAlignment="1">
      <alignment horizontal="center" vertical="center" wrapText="1"/>
    </xf>
    <xf numFmtId="43" fontId="0" fillId="6" borderId="0" xfId="1" applyFont="1" applyFill="1"/>
    <xf numFmtId="0" fontId="7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2" fontId="2" fillId="5" borderId="2" xfId="0" applyNumberFormat="1" applyFont="1" applyFill="1" applyBorder="1" applyAlignment="1">
      <alignment vertical="center" wrapText="1"/>
    </xf>
    <xf numFmtId="0" fontId="0" fillId="6" borderId="0" xfId="0" applyFill="1"/>
    <xf numFmtId="43" fontId="0" fillId="0" borderId="2" xfId="1" applyFont="1" applyBorder="1" applyAlignment="1">
      <alignment vertical="center"/>
    </xf>
    <xf numFmtId="43" fontId="0" fillId="0" borderId="2" xfId="0" applyNumberFormat="1" applyBorder="1" applyAlignment="1">
      <alignment vertical="center"/>
    </xf>
    <xf numFmtId="2" fontId="2" fillId="0" borderId="11" xfId="0" applyNumberFormat="1" applyFont="1" applyBorder="1" applyAlignment="1">
      <alignment vertical="center" wrapText="1"/>
    </xf>
    <xf numFmtId="43" fontId="0" fillId="6" borderId="11" xfId="1" applyFont="1" applyFill="1" applyBorder="1"/>
    <xf numFmtId="0" fontId="4" fillId="0" borderId="0" xfId="0" applyFont="1" applyFill="1" applyBorder="1" applyAlignment="1">
      <alignment horizontal="center" vertical="center" wrapText="1"/>
    </xf>
    <xf numFmtId="43" fontId="13" fillId="0" borderId="0" xfId="1" applyFont="1" applyFill="1" applyBorder="1"/>
    <xf numFmtId="43" fontId="0" fillId="0" borderId="0" xfId="0" applyNumberFormat="1"/>
    <xf numFmtId="43" fontId="0" fillId="0" borderId="0" xfId="1" applyFont="1" applyFill="1" applyBorder="1" applyAlignment="1">
      <alignment vertical="center"/>
    </xf>
    <xf numFmtId="0" fontId="0" fillId="7" borderId="0" xfId="0" applyFill="1"/>
    <xf numFmtId="0" fontId="0" fillId="0" borderId="11" xfId="0" applyBorder="1"/>
    <xf numFmtId="0" fontId="2" fillId="5" borderId="2" xfId="0" applyFont="1" applyFill="1" applyBorder="1" applyAlignment="1">
      <alignment horizontal="center" vertical="center" wrapText="1"/>
    </xf>
    <xf numFmtId="2" fontId="3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5" borderId="0" xfId="0" applyFill="1"/>
    <xf numFmtId="2" fontId="2" fillId="5" borderId="2" xfId="0" applyNumberFormat="1" applyFont="1" applyFill="1" applyBorder="1" applyAlignment="1">
      <alignment horizontal="right" vertical="center" wrapText="1"/>
    </xf>
    <xf numFmtId="2" fontId="2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2" fontId="2" fillId="0" borderId="2" xfId="0" applyNumberFormat="1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10" xfId="0" applyBorder="1" applyAlignment="1"/>
    <xf numFmtId="0" fontId="15" fillId="0" borderId="2" xfId="0" applyFont="1" applyBorder="1"/>
    <xf numFmtId="2" fontId="15" fillId="0" borderId="2" xfId="0" applyNumberFormat="1" applyFont="1" applyBorder="1"/>
    <xf numFmtId="0" fontId="15" fillId="0" borderId="2" xfId="0" applyFont="1" applyBorder="1" applyAlignment="1">
      <alignment wrapText="1"/>
    </xf>
    <xf numFmtId="0" fontId="16" fillId="4" borderId="2" xfId="0" applyFont="1" applyFill="1" applyBorder="1"/>
    <xf numFmtId="4" fontId="16" fillId="4" borderId="2" xfId="0" applyNumberFormat="1" applyFont="1" applyFill="1" applyBorder="1"/>
    <xf numFmtId="0" fontId="16" fillId="4" borderId="2" xfId="0" applyFont="1" applyFill="1" applyBorder="1" applyAlignment="1">
      <alignment wrapText="1"/>
    </xf>
    <xf numFmtId="0" fontId="15" fillId="0" borderId="2" xfId="0" applyFont="1" applyFill="1" applyBorder="1" applyAlignment="1">
      <alignment wrapText="1"/>
    </xf>
    <xf numFmtId="0" fontId="15" fillId="0" borderId="2" xfId="0" applyFont="1" applyFill="1" applyBorder="1"/>
    <xf numFmtId="0" fontId="16" fillId="8" borderId="2" xfId="0" applyFont="1" applyFill="1" applyBorder="1"/>
    <xf numFmtId="4" fontId="16" fillId="8" borderId="2" xfId="0" applyNumberFormat="1" applyFont="1" applyFill="1" applyBorder="1"/>
    <xf numFmtId="0" fontId="16" fillId="4" borderId="2" xfId="0" applyFont="1" applyFill="1" applyBorder="1" applyAlignment="1">
      <alignment horizontal="center" wrapText="1"/>
    </xf>
    <xf numFmtId="4" fontId="16" fillId="8" borderId="2" xfId="0" applyNumberFormat="1" applyFont="1" applyFill="1" applyBorder="1" applyAlignment="1">
      <alignment horizontal="center" wrapText="1"/>
    </xf>
    <xf numFmtId="2" fontId="6" fillId="0" borderId="2" xfId="0" applyNumberFormat="1" applyFont="1" applyBorder="1"/>
    <xf numFmtId="0" fontId="0" fillId="0" borderId="10" xfId="0" applyBorder="1" applyAlignment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textRotation="255"/>
    </xf>
    <xf numFmtId="0" fontId="16" fillId="4" borderId="9" xfId="0" applyFont="1" applyFill="1" applyBorder="1"/>
    <xf numFmtId="4" fontId="16" fillId="4" borderId="9" xfId="0" applyNumberFormat="1" applyFont="1" applyFill="1" applyBorder="1"/>
    <xf numFmtId="2" fontId="16" fillId="4" borderId="9" xfId="0" applyNumberFormat="1" applyFont="1" applyFill="1" applyBorder="1" applyAlignment="1">
      <alignment horizontal="center"/>
    </xf>
    <xf numFmtId="2" fontId="16" fillId="4" borderId="9" xfId="0" applyNumberFormat="1" applyFont="1" applyFill="1" applyBorder="1"/>
    <xf numFmtId="0" fontId="16" fillId="4" borderId="11" xfId="0" applyFont="1" applyFill="1" applyBorder="1"/>
    <xf numFmtId="4" fontId="16" fillId="4" borderId="11" xfId="0" applyNumberFormat="1" applyFont="1" applyFill="1" applyBorder="1"/>
    <xf numFmtId="0" fontId="16" fillId="4" borderId="11" xfId="0" applyFont="1" applyFill="1" applyBorder="1" applyAlignment="1">
      <alignment wrapText="1"/>
    </xf>
    <xf numFmtId="0" fontId="0" fillId="0" borderId="2" xfId="0" applyBorder="1" applyAlignment="1"/>
    <xf numFmtId="0" fontId="15" fillId="0" borderId="2" xfId="0" applyFont="1" applyBorder="1" applyAlignment="1">
      <alignment vertical="center" wrapText="1"/>
    </xf>
    <xf numFmtId="0" fontId="0" fillId="0" borderId="10" xfId="0" applyBorder="1" applyAlignment="1"/>
    <xf numFmtId="4" fontId="4" fillId="4" borderId="2" xfId="0" applyNumberFormat="1" applyFont="1" applyFill="1" applyBorder="1" applyAlignment="1">
      <alignment horizontal="right" vertical="center" wrapText="1"/>
    </xf>
    <xf numFmtId="4" fontId="4" fillId="4" borderId="2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4" fontId="10" fillId="3" borderId="2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/>
    <xf numFmtId="4" fontId="2" fillId="5" borderId="2" xfId="0" applyNumberFormat="1" applyFont="1" applyFill="1" applyBorder="1" applyAlignment="1">
      <alignment horizontal="right" vertical="center" wrapText="1"/>
    </xf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4" fontId="16" fillId="4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/>
    </xf>
    <xf numFmtId="4" fontId="16" fillId="8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6" fillId="9" borderId="2" xfId="0" applyFont="1" applyFill="1" applyBorder="1"/>
    <xf numFmtId="4" fontId="16" fillId="9" borderId="2" xfId="0" applyNumberFormat="1" applyFont="1" applyFill="1" applyBorder="1"/>
    <xf numFmtId="4" fontId="16" fillId="9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vertical="center" wrapText="1"/>
    </xf>
    <xf numFmtId="0" fontId="0" fillId="0" borderId="10" xfId="0" applyBorder="1" applyAlignment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/>
    </xf>
    <xf numFmtId="0" fontId="16" fillId="9" borderId="8" xfId="0" applyFont="1" applyFill="1" applyBorder="1" applyAlignment="1">
      <alignment horizont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textRotation="255"/>
    </xf>
    <xf numFmtId="0" fontId="14" fillId="0" borderId="10" xfId="0" applyFont="1" applyBorder="1" applyAlignment="1">
      <alignment horizontal="center" vertical="center" textRotation="255"/>
    </xf>
    <xf numFmtId="0" fontId="14" fillId="0" borderId="11" xfId="0" applyFont="1" applyBorder="1" applyAlignment="1">
      <alignment horizontal="center" vertical="center" textRotation="255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2" fillId="6" borderId="2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2" fontId="0" fillId="0" borderId="0" xfId="0" applyNumberFormat="1"/>
    <xf numFmtId="4" fontId="15" fillId="0" borderId="2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EE6F6"/>
      <color rgb="FF00BC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zoomScaleNormal="100" zoomScaleSheetLayoutView="100" workbookViewId="0">
      <selection activeCell="E20" sqref="E20"/>
    </sheetView>
  </sheetViews>
  <sheetFormatPr defaultRowHeight="15" x14ac:dyDescent="0.25"/>
  <cols>
    <col min="2" max="2" width="23.28515625" customWidth="1"/>
    <col min="3" max="3" width="11.42578125" customWidth="1"/>
    <col min="4" max="4" width="12.7109375" customWidth="1"/>
    <col min="5" max="5" width="12.5703125" customWidth="1"/>
    <col min="6" max="6" width="11.5703125" bestFit="1" customWidth="1"/>
    <col min="7" max="7" width="12.5703125" customWidth="1"/>
    <col min="8" max="8" width="9.28515625" bestFit="1" customWidth="1"/>
    <col min="9" max="9" width="15.140625" customWidth="1"/>
    <col min="10" max="10" width="11.5703125" bestFit="1" customWidth="1"/>
    <col min="11" max="11" width="16.28515625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1"/>
      <c r="H1" s="1"/>
      <c r="I1" s="2" t="s">
        <v>0</v>
      </c>
      <c r="J1" s="1"/>
      <c r="K1" s="1"/>
    </row>
    <row r="2" spans="1:11" ht="25.5" customHeight="1" thickBot="1" x14ac:dyDescent="0.3">
      <c r="A2" s="1"/>
      <c r="B2" s="1"/>
      <c r="C2" s="1"/>
      <c r="D2" s="1"/>
      <c r="E2" s="1"/>
      <c r="F2" s="1"/>
      <c r="G2" s="1"/>
      <c r="H2" s="1"/>
      <c r="I2" s="154" t="s">
        <v>1</v>
      </c>
      <c r="J2" s="155"/>
      <c r="K2" s="156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54" t="s">
        <v>2</v>
      </c>
      <c r="J3" s="155"/>
      <c r="K3" s="156"/>
    </row>
    <row r="4" spans="1:11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thickBot="1" x14ac:dyDescent="0.3">
      <c r="A5" s="157" t="s">
        <v>3</v>
      </c>
      <c r="B5" s="158"/>
      <c r="C5" s="158"/>
      <c r="D5" s="158"/>
      <c r="E5" s="158"/>
      <c r="F5" s="158"/>
      <c r="G5" s="158"/>
      <c r="H5" s="158"/>
      <c r="I5" s="158"/>
      <c r="J5" s="158"/>
      <c r="K5" s="159"/>
    </row>
    <row r="6" spans="1:11" ht="15.75" thickBot="1" x14ac:dyDescent="0.3">
      <c r="A6" s="157" t="s">
        <v>4</v>
      </c>
      <c r="B6" s="158"/>
      <c r="C6" s="158"/>
      <c r="D6" s="158"/>
      <c r="E6" s="158"/>
      <c r="F6" s="158"/>
      <c r="G6" s="158"/>
      <c r="H6" s="158"/>
      <c r="I6" s="158"/>
      <c r="J6" s="158"/>
      <c r="K6" s="159"/>
    </row>
    <row r="7" spans="1:1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51" customHeight="1" x14ac:dyDescent="0.25">
      <c r="A8" s="160" t="s">
        <v>5</v>
      </c>
      <c r="B8" s="160" t="s">
        <v>6</v>
      </c>
      <c r="C8" s="160" t="s">
        <v>7</v>
      </c>
      <c r="D8" s="160"/>
      <c r="E8" s="160"/>
      <c r="F8" s="160" t="s">
        <v>8</v>
      </c>
      <c r="G8" s="160" t="s">
        <v>9</v>
      </c>
      <c r="H8" s="160"/>
      <c r="I8" s="160"/>
      <c r="J8" s="160"/>
      <c r="K8" s="160" t="s">
        <v>10</v>
      </c>
    </row>
    <row r="9" spans="1:11" ht="63.75" x14ac:dyDescent="0.25">
      <c r="A9" s="160"/>
      <c r="B9" s="160"/>
      <c r="C9" s="9" t="s">
        <v>11</v>
      </c>
      <c r="D9" s="9" t="s">
        <v>12</v>
      </c>
      <c r="E9" s="9" t="s">
        <v>13</v>
      </c>
      <c r="F9" s="160"/>
      <c r="G9" s="9" t="s">
        <v>14</v>
      </c>
      <c r="H9" s="9" t="s">
        <v>15</v>
      </c>
      <c r="I9" s="9" t="s">
        <v>16</v>
      </c>
      <c r="J9" s="9" t="s">
        <v>15</v>
      </c>
      <c r="K9" s="160"/>
    </row>
    <row r="10" spans="1:11" x14ac:dyDescent="0.25">
      <c r="A10" s="160" t="s">
        <v>17</v>
      </c>
      <c r="B10" s="10" t="s">
        <v>19</v>
      </c>
      <c r="C10" s="5"/>
      <c r="D10" s="11">
        <v>476.3</v>
      </c>
      <c r="E10" s="12" t="s">
        <v>27</v>
      </c>
      <c r="F10" s="13">
        <v>476.3</v>
      </c>
      <c r="G10" s="5"/>
      <c r="H10" s="5"/>
      <c r="I10" s="12" t="s">
        <v>27</v>
      </c>
      <c r="J10" s="14">
        <v>476.3</v>
      </c>
      <c r="K10" s="13">
        <v>0</v>
      </c>
    </row>
    <row r="11" spans="1:11" ht="25.5" x14ac:dyDescent="0.25">
      <c r="A11" s="160"/>
      <c r="B11" s="10" t="s">
        <v>29</v>
      </c>
      <c r="C11" s="5"/>
      <c r="D11" s="14">
        <v>6368.8</v>
      </c>
      <c r="E11" s="12" t="s">
        <v>28</v>
      </c>
      <c r="F11" s="13">
        <v>6368.8</v>
      </c>
      <c r="G11" s="5"/>
      <c r="H11" s="5"/>
      <c r="I11" s="12" t="s">
        <v>28</v>
      </c>
      <c r="J11" s="14">
        <v>6368.8</v>
      </c>
      <c r="K11" s="13">
        <v>0</v>
      </c>
    </row>
    <row r="12" spans="1:11" ht="25.5" x14ac:dyDescent="0.25">
      <c r="A12" s="160"/>
      <c r="B12" s="10" t="s">
        <v>30</v>
      </c>
      <c r="C12" s="5"/>
      <c r="D12" s="11">
        <v>6400</v>
      </c>
      <c r="E12" s="12" t="s">
        <v>18</v>
      </c>
      <c r="F12" s="15">
        <v>6400</v>
      </c>
      <c r="G12" s="5"/>
      <c r="H12" s="5"/>
      <c r="I12" s="12" t="s">
        <v>18</v>
      </c>
      <c r="J12" s="11">
        <v>6400</v>
      </c>
      <c r="K12" s="13">
        <v>0</v>
      </c>
    </row>
    <row r="13" spans="1:11" ht="25.5" x14ac:dyDescent="0.25">
      <c r="A13" s="160"/>
      <c r="B13" s="10" t="s">
        <v>31</v>
      </c>
      <c r="C13" s="5"/>
      <c r="D13" s="11">
        <v>4600</v>
      </c>
      <c r="E13" s="12" t="s">
        <v>18</v>
      </c>
      <c r="F13" s="15">
        <v>4600</v>
      </c>
      <c r="G13" s="10"/>
      <c r="H13" s="5"/>
      <c r="I13" s="12" t="s">
        <v>18</v>
      </c>
      <c r="J13" s="11">
        <v>4600</v>
      </c>
      <c r="K13" s="13">
        <v>0</v>
      </c>
    </row>
    <row r="14" spans="1:11" ht="25.5" x14ac:dyDescent="0.25">
      <c r="A14" s="160"/>
      <c r="B14" s="10" t="s">
        <v>31</v>
      </c>
      <c r="C14" s="5"/>
      <c r="D14" s="11">
        <v>3330</v>
      </c>
      <c r="E14" s="12" t="s">
        <v>18</v>
      </c>
      <c r="F14" s="15">
        <v>3330</v>
      </c>
      <c r="G14" s="5"/>
      <c r="H14" s="5"/>
      <c r="I14" s="12" t="s">
        <v>18</v>
      </c>
      <c r="J14" s="11">
        <v>3330</v>
      </c>
      <c r="K14" s="13">
        <v>0</v>
      </c>
    </row>
    <row r="15" spans="1:11" ht="25.5" x14ac:dyDescent="0.25">
      <c r="A15" s="160"/>
      <c r="B15" s="10" t="s">
        <v>19</v>
      </c>
      <c r="C15" s="5"/>
      <c r="D15" s="11">
        <v>6000</v>
      </c>
      <c r="E15" s="12" t="s">
        <v>32</v>
      </c>
      <c r="F15" s="15">
        <v>6000</v>
      </c>
      <c r="G15" s="5"/>
      <c r="H15" s="5"/>
      <c r="I15" s="12" t="s">
        <v>32</v>
      </c>
      <c r="J15" s="11">
        <v>6000</v>
      </c>
      <c r="K15" s="13">
        <v>0</v>
      </c>
    </row>
    <row r="16" spans="1:11" ht="25.5" x14ac:dyDescent="0.25">
      <c r="A16" s="160"/>
      <c r="B16" s="10" t="s">
        <v>33</v>
      </c>
      <c r="C16" s="5"/>
      <c r="D16" s="11">
        <v>46300</v>
      </c>
      <c r="E16" s="12" t="s">
        <v>18</v>
      </c>
      <c r="F16" s="15">
        <v>46300</v>
      </c>
      <c r="G16" s="5"/>
      <c r="H16" s="5"/>
      <c r="I16" s="12" t="s">
        <v>18</v>
      </c>
      <c r="J16" s="11">
        <v>46300</v>
      </c>
      <c r="K16" s="13">
        <v>0</v>
      </c>
    </row>
    <row r="17" spans="1:11" ht="25.5" x14ac:dyDescent="0.25">
      <c r="A17" s="160"/>
      <c r="B17" s="10" t="s">
        <v>34</v>
      </c>
      <c r="C17" s="5"/>
      <c r="D17" s="11">
        <v>1160</v>
      </c>
      <c r="E17" s="12" t="s">
        <v>35</v>
      </c>
      <c r="F17" s="15">
        <v>1160</v>
      </c>
      <c r="G17" s="5"/>
      <c r="H17" s="5"/>
      <c r="I17" s="12" t="s">
        <v>35</v>
      </c>
      <c r="J17" s="11">
        <v>1160</v>
      </c>
      <c r="K17" s="13">
        <v>0</v>
      </c>
    </row>
    <row r="18" spans="1:11" ht="30.75" customHeight="1" x14ac:dyDescent="0.25">
      <c r="A18" s="160"/>
      <c r="B18" s="10" t="s">
        <v>36</v>
      </c>
      <c r="C18" s="14"/>
      <c r="D18" s="16">
        <v>3700</v>
      </c>
      <c r="E18" s="12" t="s">
        <v>37</v>
      </c>
      <c r="F18" s="15">
        <v>3700</v>
      </c>
      <c r="G18" s="12"/>
      <c r="H18" s="14"/>
      <c r="I18" s="12" t="s">
        <v>37</v>
      </c>
      <c r="J18" s="16">
        <v>3700</v>
      </c>
      <c r="K18" s="13">
        <v>0</v>
      </c>
    </row>
    <row r="19" spans="1:11" ht="30.75" customHeight="1" x14ac:dyDescent="0.25">
      <c r="A19" s="160"/>
      <c r="B19" s="10" t="s">
        <v>38</v>
      </c>
      <c r="C19" s="14"/>
      <c r="D19" s="16">
        <v>2900</v>
      </c>
      <c r="E19" s="12" t="s">
        <v>39</v>
      </c>
      <c r="F19" s="15">
        <v>2900</v>
      </c>
      <c r="G19" s="12"/>
      <c r="H19" s="14"/>
      <c r="I19" s="12" t="s">
        <v>39</v>
      </c>
      <c r="J19" s="16">
        <v>2900</v>
      </c>
      <c r="K19" s="13"/>
    </row>
    <row r="20" spans="1:11" ht="30.75" customHeight="1" x14ac:dyDescent="0.25">
      <c r="A20" s="160"/>
      <c r="B20" s="10" t="s">
        <v>40</v>
      </c>
      <c r="C20" s="14"/>
      <c r="D20" s="16">
        <v>10000</v>
      </c>
      <c r="E20" s="12" t="s">
        <v>18</v>
      </c>
      <c r="F20" s="15">
        <v>10000</v>
      </c>
      <c r="G20" s="12"/>
      <c r="H20" s="14"/>
      <c r="I20" s="12" t="s">
        <v>18</v>
      </c>
      <c r="J20" s="16">
        <v>10000</v>
      </c>
      <c r="K20" s="13"/>
    </row>
    <row r="21" spans="1:11" ht="30.75" customHeight="1" x14ac:dyDescent="0.25">
      <c r="A21" s="160"/>
      <c r="B21" s="10" t="s">
        <v>41</v>
      </c>
      <c r="C21" s="14"/>
      <c r="D21" s="16">
        <v>18000</v>
      </c>
      <c r="E21" s="12" t="s">
        <v>42</v>
      </c>
      <c r="F21" s="15">
        <v>18000</v>
      </c>
      <c r="G21" s="12"/>
      <c r="H21" s="14"/>
      <c r="I21" s="12" t="s">
        <v>42</v>
      </c>
      <c r="J21" s="16">
        <v>18000</v>
      </c>
      <c r="K21" s="13"/>
    </row>
    <row r="22" spans="1:11" ht="39" customHeight="1" x14ac:dyDescent="0.25">
      <c r="A22" s="160"/>
      <c r="B22" s="10" t="s">
        <v>43</v>
      </c>
      <c r="C22" s="14"/>
      <c r="D22" s="16">
        <v>600</v>
      </c>
      <c r="E22" s="12" t="s">
        <v>44</v>
      </c>
      <c r="F22" s="15">
        <v>600</v>
      </c>
      <c r="G22" s="12"/>
      <c r="H22" s="14"/>
      <c r="I22" s="12" t="s">
        <v>44</v>
      </c>
      <c r="J22" s="16">
        <v>600</v>
      </c>
      <c r="K22" s="13"/>
    </row>
    <row r="23" spans="1:11" ht="30.75" customHeight="1" x14ac:dyDescent="0.25">
      <c r="A23" s="160"/>
      <c r="B23" s="10"/>
      <c r="C23" s="14"/>
      <c r="D23" s="16"/>
      <c r="E23" s="12"/>
      <c r="F23" s="15"/>
      <c r="G23" s="12"/>
      <c r="H23" s="14"/>
      <c r="I23" s="12"/>
      <c r="J23" s="16"/>
      <c r="K23" s="13"/>
    </row>
    <row r="24" spans="1:11" x14ac:dyDescent="0.25">
      <c r="A24" s="160"/>
      <c r="B24" s="17" t="s">
        <v>20</v>
      </c>
      <c r="C24" s="17"/>
      <c r="D24" s="18">
        <f>SUM(D10:D23)</f>
        <v>109835.1</v>
      </c>
      <c r="E24" s="19" t="s">
        <v>21</v>
      </c>
      <c r="F24" s="17">
        <f>SUM(F10:F23)</f>
        <v>109835.1</v>
      </c>
      <c r="G24" s="19" t="s">
        <v>21</v>
      </c>
      <c r="H24" s="17"/>
      <c r="I24" s="19" t="s">
        <v>21</v>
      </c>
      <c r="J24" s="17">
        <f>SUM(J10:J23)</f>
        <v>109835.1</v>
      </c>
      <c r="K24" s="17">
        <v>0</v>
      </c>
    </row>
    <row r="25" spans="1:11" ht="25.5" x14ac:dyDescent="0.25">
      <c r="A25" s="160"/>
      <c r="B25" s="10" t="s">
        <v>45</v>
      </c>
      <c r="C25" s="5"/>
      <c r="D25" s="16">
        <v>3340</v>
      </c>
      <c r="E25" s="12" t="s">
        <v>42</v>
      </c>
      <c r="F25" s="15">
        <v>3340</v>
      </c>
      <c r="G25" s="12"/>
      <c r="H25" s="14"/>
      <c r="I25" s="12" t="s">
        <v>42</v>
      </c>
      <c r="J25" s="16">
        <v>3340</v>
      </c>
      <c r="K25" s="13">
        <v>0</v>
      </c>
    </row>
    <row r="26" spans="1:11" ht="38.25" x14ac:dyDescent="0.25">
      <c r="A26" s="160"/>
      <c r="B26" s="10" t="s">
        <v>46</v>
      </c>
      <c r="C26" s="5"/>
      <c r="D26" s="11">
        <v>300</v>
      </c>
      <c r="E26" s="12" t="s">
        <v>47</v>
      </c>
      <c r="F26" s="15">
        <v>300</v>
      </c>
      <c r="G26" s="5"/>
      <c r="H26" s="5"/>
      <c r="I26" s="12" t="s">
        <v>22</v>
      </c>
      <c r="J26" s="11">
        <v>300</v>
      </c>
      <c r="K26" s="13">
        <v>0</v>
      </c>
    </row>
    <row r="27" spans="1:11" x14ac:dyDescent="0.25">
      <c r="A27" s="160"/>
      <c r="B27" s="20"/>
      <c r="C27" s="5"/>
      <c r="D27" s="14"/>
      <c r="E27" s="12"/>
      <c r="F27" s="13"/>
      <c r="G27" s="5"/>
      <c r="H27" s="5"/>
      <c r="I27" s="12"/>
      <c r="J27" s="14"/>
      <c r="K27" s="13">
        <v>0</v>
      </c>
    </row>
    <row r="28" spans="1:11" x14ac:dyDescent="0.25">
      <c r="A28" s="160"/>
      <c r="B28" s="10"/>
      <c r="C28" s="5"/>
      <c r="D28" s="14"/>
      <c r="E28" s="12"/>
      <c r="F28" s="13"/>
      <c r="G28" s="5"/>
      <c r="H28" s="5"/>
      <c r="I28" s="12"/>
      <c r="J28" s="14"/>
      <c r="K28" s="13">
        <v>0</v>
      </c>
    </row>
    <row r="29" spans="1:11" x14ac:dyDescent="0.25">
      <c r="A29" s="160"/>
      <c r="B29" s="17" t="s">
        <v>23</v>
      </c>
      <c r="C29" s="17"/>
      <c r="D29" s="18">
        <f>SUM(D25:D28)</f>
        <v>3640</v>
      </c>
      <c r="E29" s="19" t="s">
        <v>21</v>
      </c>
      <c r="F29" s="18">
        <f>SUM(F25:F28)</f>
        <v>3640</v>
      </c>
      <c r="G29" s="19" t="s">
        <v>21</v>
      </c>
      <c r="H29" s="17"/>
      <c r="I29" s="19" t="s">
        <v>21</v>
      </c>
      <c r="J29" s="18">
        <f>SUM(J25:J28)</f>
        <v>3640</v>
      </c>
      <c r="K29" s="17"/>
    </row>
    <row r="30" spans="1:11" ht="52.5" customHeight="1" x14ac:dyDescent="0.25">
      <c r="A30" s="160"/>
      <c r="B30" s="10" t="s">
        <v>49</v>
      </c>
      <c r="C30" s="5"/>
      <c r="D30" s="11">
        <v>10897</v>
      </c>
      <c r="E30" s="3" t="s">
        <v>48</v>
      </c>
      <c r="F30" s="15">
        <v>10897</v>
      </c>
      <c r="G30" s="5"/>
      <c r="H30" s="5"/>
      <c r="I30" s="3" t="s">
        <v>48</v>
      </c>
      <c r="J30" s="15">
        <v>10897</v>
      </c>
      <c r="K30" s="13">
        <v>0</v>
      </c>
    </row>
    <row r="31" spans="1:11" ht="38.25" x14ac:dyDescent="0.25">
      <c r="A31" s="160"/>
      <c r="B31" s="10" t="s">
        <v>50</v>
      </c>
      <c r="C31" s="5"/>
      <c r="D31" s="14">
        <v>107.51</v>
      </c>
      <c r="E31" s="12" t="s">
        <v>51</v>
      </c>
      <c r="F31" s="13">
        <v>107.51</v>
      </c>
      <c r="G31" s="5"/>
      <c r="H31" s="5"/>
      <c r="I31" s="12" t="s">
        <v>51</v>
      </c>
      <c r="J31" s="13">
        <v>107.51</v>
      </c>
      <c r="K31" s="13">
        <v>0</v>
      </c>
    </row>
    <row r="32" spans="1:11" ht="38.25" x14ac:dyDescent="0.25">
      <c r="A32" s="160"/>
      <c r="B32" s="10" t="s">
        <v>50</v>
      </c>
      <c r="C32" s="5"/>
      <c r="D32" s="11">
        <v>600</v>
      </c>
      <c r="E32" s="12" t="s">
        <v>52</v>
      </c>
      <c r="F32" s="15">
        <v>600</v>
      </c>
      <c r="G32" s="5"/>
      <c r="H32" s="5"/>
      <c r="I32" s="12" t="s">
        <v>52</v>
      </c>
      <c r="J32" s="15">
        <v>600</v>
      </c>
      <c r="K32" s="13">
        <v>0</v>
      </c>
    </row>
    <row r="33" spans="1:11" ht="25.5" x14ac:dyDescent="0.25">
      <c r="A33" s="160"/>
      <c r="B33" s="10" t="s">
        <v>50</v>
      </c>
      <c r="C33" s="5"/>
      <c r="D33" s="11">
        <v>676</v>
      </c>
      <c r="E33" s="12" t="s">
        <v>53</v>
      </c>
      <c r="F33" s="15">
        <v>676</v>
      </c>
      <c r="G33" s="5"/>
      <c r="H33" s="5"/>
      <c r="I33" s="12" t="s">
        <v>53</v>
      </c>
      <c r="J33" s="15">
        <v>676</v>
      </c>
      <c r="K33" s="13">
        <v>0</v>
      </c>
    </row>
    <row r="34" spans="1:11" x14ac:dyDescent="0.25">
      <c r="A34" s="160"/>
      <c r="B34" s="10"/>
      <c r="C34" s="5"/>
      <c r="D34" s="14"/>
      <c r="E34" s="12"/>
      <c r="F34" s="13"/>
      <c r="G34" s="5"/>
      <c r="H34" s="5"/>
      <c r="I34" s="12"/>
      <c r="J34" s="14"/>
      <c r="K34" s="13">
        <v>0</v>
      </c>
    </row>
    <row r="35" spans="1:11" x14ac:dyDescent="0.25">
      <c r="A35" s="160"/>
      <c r="B35" s="10"/>
      <c r="C35" s="5"/>
      <c r="D35" s="14"/>
      <c r="E35" s="12"/>
      <c r="F35" s="13"/>
      <c r="G35" s="5"/>
      <c r="H35" s="5"/>
      <c r="I35" s="12"/>
      <c r="J35" s="14"/>
      <c r="K35" s="13">
        <v>0</v>
      </c>
    </row>
    <row r="36" spans="1:11" x14ac:dyDescent="0.25">
      <c r="A36" s="160"/>
      <c r="B36" s="10"/>
      <c r="C36" s="5"/>
      <c r="D36" s="14"/>
      <c r="E36" s="12"/>
      <c r="F36" s="13"/>
      <c r="G36" s="5"/>
      <c r="H36" s="5"/>
      <c r="I36" s="12"/>
      <c r="J36" s="14"/>
      <c r="K36" s="13">
        <v>0</v>
      </c>
    </row>
    <row r="37" spans="1:11" x14ac:dyDescent="0.25">
      <c r="A37" s="160"/>
      <c r="B37" s="17" t="s">
        <v>24</v>
      </c>
      <c r="C37" s="17"/>
      <c r="D37" s="18">
        <f>SUM(D30:D36)</f>
        <v>12280.51</v>
      </c>
      <c r="E37" s="19" t="s">
        <v>21</v>
      </c>
      <c r="F37" s="18">
        <f>SUM(F30:F36)</f>
        <v>12280.51</v>
      </c>
      <c r="G37" s="19" t="s">
        <v>21</v>
      </c>
      <c r="H37" s="17">
        <v>0</v>
      </c>
      <c r="I37" s="19" t="s">
        <v>21</v>
      </c>
      <c r="J37" s="18">
        <f>SUM(J30:J36)</f>
        <v>12280.51</v>
      </c>
      <c r="K37" s="17">
        <v>0</v>
      </c>
    </row>
    <row r="38" spans="1:11" x14ac:dyDescent="0.25">
      <c r="A38" s="161" t="s">
        <v>25</v>
      </c>
      <c r="B38" s="161"/>
      <c r="C38" s="21"/>
      <c r="D38" s="22">
        <f>D37+D29+D24</f>
        <v>125755.61</v>
      </c>
      <c r="E38" s="23" t="s">
        <v>21</v>
      </c>
      <c r="F38" s="22">
        <f>F37+F29+F24</f>
        <v>125755.61</v>
      </c>
      <c r="G38" s="23" t="s">
        <v>21</v>
      </c>
      <c r="H38" s="21">
        <v>0</v>
      </c>
      <c r="I38" s="23" t="s">
        <v>21</v>
      </c>
      <c r="J38" s="22">
        <f>J37+J29+J24</f>
        <v>125755.61</v>
      </c>
      <c r="K38" s="21">
        <v>0</v>
      </c>
    </row>
    <row r="39" spans="1:11" ht="38.25" x14ac:dyDescent="0.25">
      <c r="A39" s="160" t="s">
        <v>26</v>
      </c>
      <c r="B39" s="5" t="s">
        <v>54</v>
      </c>
      <c r="C39" s="5"/>
      <c r="D39" s="24">
        <v>2407.5</v>
      </c>
      <c r="E39" s="4" t="s">
        <v>55</v>
      </c>
      <c r="F39" s="25">
        <v>2407.5</v>
      </c>
      <c r="G39" s="5"/>
      <c r="H39" s="5"/>
      <c r="I39" s="4" t="s">
        <v>55</v>
      </c>
      <c r="J39" s="24">
        <v>2407.5</v>
      </c>
      <c r="K39" s="9"/>
    </row>
    <row r="40" spans="1:11" ht="25.5" x14ac:dyDescent="0.25">
      <c r="A40" s="160"/>
      <c r="B40" s="5" t="s">
        <v>56</v>
      </c>
      <c r="C40" s="5"/>
      <c r="D40" s="24">
        <v>5299</v>
      </c>
      <c r="E40" s="4" t="s">
        <v>57</v>
      </c>
      <c r="F40" s="25">
        <v>5299</v>
      </c>
      <c r="G40" s="5"/>
      <c r="H40" s="5"/>
      <c r="I40" s="4" t="s">
        <v>57</v>
      </c>
      <c r="J40" s="25">
        <v>5299</v>
      </c>
      <c r="K40" s="9"/>
    </row>
    <row r="41" spans="1:11" ht="25.5" x14ac:dyDescent="0.25">
      <c r="A41" s="160"/>
      <c r="B41" s="5" t="s">
        <v>56</v>
      </c>
      <c r="C41" s="5"/>
      <c r="D41" s="24">
        <v>1299</v>
      </c>
      <c r="E41" s="4" t="s">
        <v>58</v>
      </c>
      <c r="F41" s="25">
        <v>1299</v>
      </c>
      <c r="G41" s="5"/>
      <c r="H41" s="5"/>
      <c r="I41" s="4" t="s">
        <v>58</v>
      </c>
      <c r="J41" s="25">
        <v>1299</v>
      </c>
      <c r="K41" s="9"/>
    </row>
    <row r="42" spans="1:11" x14ac:dyDescent="0.25">
      <c r="A42" s="160"/>
      <c r="B42" s="5"/>
      <c r="C42" s="5"/>
      <c r="D42" s="24"/>
      <c r="E42" s="4"/>
      <c r="F42" s="25"/>
      <c r="G42" s="5"/>
      <c r="H42" s="5"/>
      <c r="I42" s="4"/>
      <c r="J42" s="25"/>
      <c r="K42" s="9"/>
    </row>
    <row r="43" spans="1:11" x14ac:dyDescent="0.25">
      <c r="A43" s="160"/>
      <c r="B43" s="17" t="s">
        <v>59</v>
      </c>
      <c r="C43" s="5"/>
      <c r="D43" s="26">
        <f>SUM(D39:D42)</f>
        <v>9005.5</v>
      </c>
      <c r="E43" s="6"/>
      <c r="F43" s="27">
        <f>SUM(F39:F42)</f>
        <v>9005.5</v>
      </c>
      <c r="G43" s="7"/>
      <c r="H43" s="7"/>
      <c r="I43" s="6"/>
      <c r="J43" s="27">
        <f>SUM(J39:J42)</f>
        <v>9005.5</v>
      </c>
      <c r="K43" s="9"/>
    </row>
    <row r="44" spans="1:11" ht="38.25" x14ac:dyDescent="0.25">
      <c r="A44" s="160"/>
      <c r="B44" s="5" t="s">
        <v>54</v>
      </c>
      <c r="C44" s="5"/>
      <c r="D44" s="24">
        <v>3424</v>
      </c>
      <c r="E44" s="4" t="s">
        <v>55</v>
      </c>
      <c r="F44" s="25">
        <v>3424</v>
      </c>
      <c r="G44" s="5"/>
      <c r="H44" s="5"/>
      <c r="I44" s="4" t="s">
        <v>55</v>
      </c>
      <c r="J44" s="25">
        <v>3424</v>
      </c>
      <c r="K44" s="9"/>
    </row>
    <row r="45" spans="1:11" ht="25.5" x14ac:dyDescent="0.25">
      <c r="A45" s="160"/>
      <c r="B45" s="5" t="s">
        <v>60</v>
      </c>
      <c r="C45" s="5"/>
      <c r="D45" s="24">
        <v>1205</v>
      </c>
      <c r="E45" s="4" t="s">
        <v>42</v>
      </c>
      <c r="F45" s="25">
        <v>1205</v>
      </c>
      <c r="G45" s="5"/>
      <c r="H45" s="5"/>
      <c r="I45" s="4" t="s">
        <v>42</v>
      </c>
      <c r="J45" s="25">
        <v>1205</v>
      </c>
      <c r="K45" s="9"/>
    </row>
    <row r="46" spans="1:11" ht="25.5" x14ac:dyDescent="0.25">
      <c r="A46" s="160"/>
      <c r="B46" s="5" t="s">
        <v>61</v>
      </c>
      <c r="C46" s="5"/>
      <c r="D46" s="24">
        <v>365.3</v>
      </c>
      <c r="E46" s="4" t="s">
        <v>62</v>
      </c>
      <c r="F46" s="25">
        <v>365.3</v>
      </c>
      <c r="G46" s="5"/>
      <c r="H46" s="5"/>
      <c r="I46" s="4" t="s">
        <v>62</v>
      </c>
      <c r="J46" s="25">
        <v>365.3</v>
      </c>
      <c r="K46" s="9"/>
    </row>
    <row r="47" spans="1:11" ht="38.25" x14ac:dyDescent="0.25">
      <c r="A47" s="160"/>
      <c r="B47" s="5" t="s">
        <v>61</v>
      </c>
      <c r="C47" s="5"/>
      <c r="D47" s="24">
        <v>1365.3</v>
      </c>
      <c r="E47" s="4" t="s">
        <v>63</v>
      </c>
      <c r="F47" s="25">
        <v>1365.3</v>
      </c>
      <c r="G47" s="5"/>
      <c r="H47" s="5"/>
      <c r="I47" s="4" t="s">
        <v>63</v>
      </c>
      <c r="J47" s="25">
        <v>1365.3</v>
      </c>
      <c r="K47" s="9"/>
    </row>
    <row r="48" spans="1:11" ht="25.5" x14ac:dyDescent="0.25">
      <c r="A48" s="160"/>
      <c r="B48" s="5" t="s">
        <v>56</v>
      </c>
      <c r="C48" s="5"/>
      <c r="D48" s="24">
        <v>1600</v>
      </c>
      <c r="E48" s="5" t="s">
        <v>64</v>
      </c>
      <c r="F48" s="28">
        <v>1600</v>
      </c>
      <c r="G48" s="5"/>
      <c r="H48" s="5"/>
      <c r="I48" s="5" t="s">
        <v>64</v>
      </c>
      <c r="J48" s="28">
        <v>1600</v>
      </c>
      <c r="K48" s="5"/>
    </row>
    <row r="49" spans="1:11" x14ac:dyDescent="0.25">
      <c r="A49" s="9"/>
      <c r="B49" s="5"/>
      <c r="C49" s="5"/>
      <c r="D49" s="24"/>
      <c r="E49" s="5"/>
      <c r="F49" s="28"/>
      <c r="G49" s="5"/>
      <c r="H49" s="5"/>
      <c r="I49" s="5"/>
      <c r="J49" s="28"/>
      <c r="K49" s="5"/>
    </row>
    <row r="50" spans="1:11" x14ac:dyDescent="0.25">
      <c r="A50" s="9"/>
      <c r="B50" s="17" t="s">
        <v>65</v>
      </c>
      <c r="C50" s="5"/>
      <c r="D50" s="26">
        <f>SUM(D44:D49)</f>
        <v>7959.6</v>
      </c>
      <c r="E50" s="7"/>
      <c r="F50" s="29">
        <f>SUM(F44:F49)</f>
        <v>7959.6</v>
      </c>
      <c r="G50" s="7"/>
      <c r="H50" s="7"/>
      <c r="I50" s="7"/>
      <c r="J50" s="29">
        <f>SUM(J44:J49)</f>
        <v>7959.6</v>
      </c>
      <c r="K50" s="5"/>
    </row>
    <row r="51" spans="1:11" ht="25.5" x14ac:dyDescent="0.25">
      <c r="A51" s="9"/>
      <c r="B51" s="5" t="s">
        <v>61</v>
      </c>
      <c r="C51" s="5"/>
      <c r="D51" s="24">
        <v>19170</v>
      </c>
      <c r="E51" s="4" t="s">
        <v>42</v>
      </c>
      <c r="F51" s="28">
        <v>19170</v>
      </c>
      <c r="G51" s="5"/>
      <c r="H51" s="5"/>
      <c r="I51" s="4" t="s">
        <v>42</v>
      </c>
      <c r="J51" s="28">
        <v>19170</v>
      </c>
      <c r="K51" s="5"/>
    </row>
    <row r="52" spans="1:11" ht="25.5" x14ac:dyDescent="0.25">
      <c r="A52" s="9"/>
      <c r="B52" s="5" t="s">
        <v>66</v>
      </c>
      <c r="C52" s="5"/>
      <c r="D52" s="24">
        <v>18360</v>
      </c>
      <c r="E52" s="4" t="s">
        <v>22</v>
      </c>
      <c r="F52" s="28">
        <v>18360</v>
      </c>
      <c r="G52" s="5"/>
      <c r="H52" s="5"/>
      <c r="I52" s="4" t="s">
        <v>22</v>
      </c>
      <c r="J52" s="28">
        <v>18360</v>
      </c>
      <c r="K52" s="5"/>
    </row>
    <row r="53" spans="1:11" x14ac:dyDescent="0.25">
      <c r="A53" s="9"/>
      <c r="B53" s="5"/>
      <c r="C53" s="5"/>
      <c r="D53" s="24"/>
      <c r="E53" s="4"/>
      <c r="F53" s="28"/>
      <c r="G53" s="5"/>
      <c r="H53" s="5"/>
      <c r="I53" s="4"/>
      <c r="J53" s="28"/>
      <c r="K53" s="5"/>
    </row>
    <row r="54" spans="1:11" x14ac:dyDescent="0.25">
      <c r="A54" s="9"/>
      <c r="B54" s="17" t="s">
        <v>67</v>
      </c>
      <c r="C54" s="5"/>
      <c r="D54" s="26">
        <f>SUM(D51:D52)</f>
        <v>37530</v>
      </c>
      <c r="E54" s="7"/>
      <c r="F54" s="29">
        <f>SUM(F51:F52)</f>
        <v>37530</v>
      </c>
      <c r="G54" s="7"/>
      <c r="H54" s="7"/>
      <c r="I54" s="7"/>
      <c r="J54" s="29">
        <f>SUM(J51:J52)</f>
        <v>37530</v>
      </c>
      <c r="K54" s="5"/>
    </row>
    <row r="55" spans="1:11" ht="22.5" customHeight="1" x14ac:dyDescent="0.25">
      <c r="A55" s="152" t="s">
        <v>68</v>
      </c>
      <c r="B55" s="153"/>
      <c r="C55" s="30"/>
      <c r="D55" s="35">
        <f>D38+D54+D43+D50</f>
        <v>180250.71</v>
      </c>
      <c r="E55" s="31"/>
      <c r="F55" s="35">
        <f>F38+F54+F43+F50</f>
        <v>180250.71</v>
      </c>
      <c r="G55" s="31"/>
      <c r="H55" s="31"/>
      <c r="I55" s="31"/>
      <c r="J55" s="35">
        <f>J38+J54+J43+J50</f>
        <v>180250.71</v>
      </c>
      <c r="K55" s="31"/>
    </row>
    <row r="56" spans="1:11" x14ac:dyDescent="0.25">
      <c r="A56" s="149"/>
      <c r="B56" s="33" t="s">
        <v>69</v>
      </c>
      <c r="C56" s="33"/>
      <c r="D56" s="29">
        <v>6920</v>
      </c>
      <c r="E56" s="4" t="s">
        <v>42</v>
      </c>
      <c r="F56" s="29">
        <v>6920</v>
      </c>
      <c r="G56" s="26"/>
      <c r="H56" s="26"/>
      <c r="I56" s="4" t="s">
        <v>42</v>
      </c>
      <c r="J56" s="29">
        <v>6920</v>
      </c>
      <c r="K56" s="26"/>
    </row>
    <row r="57" spans="1:11" ht="45" x14ac:dyDescent="0.25">
      <c r="A57" s="150"/>
      <c r="B57" s="34" t="s">
        <v>70</v>
      </c>
      <c r="C57" s="33"/>
      <c r="D57" s="29">
        <v>0</v>
      </c>
      <c r="E57" s="12" t="s">
        <v>18</v>
      </c>
      <c r="F57" s="29">
        <v>0</v>
      </c>
      <c r="G57" s="33"/>
      <c r="H57" s="33"/>
      <c r="I57" s="12" t="s">
        <v>18</v>
      </c>
      <c r="J57" s="29">
        <v>0</v>
      </c>
      <c r="K57" s="33"/>
    </row>
    <row r="58" spans="1:11" x14ac:dyDescent="0.25">
      <c r="A58" s="150"/>
      <c r="B58" s="33"/>
      <c r="C58" s="33"/>
      <c r="D58" s="33"/>
      <c r="E58" s="33"/>
      <c r="F58" s="33"/>
      <c r="G58" s="33"/>
      <c r="H58" s="33"/>
      <c r="I58" s="33"/>
      <c r="J58" s="33"/>
      <c r="K58" s="33"/>
    </row>
    <row r="59" spans="1:11" x14ac:dyDescent="0.25">
      <c r="A59" s="150"/>
      <c r="B59" s="33"/>
      <c r="C59" s="33"/>
      <c r="D59" s="33"/>
      <c r="E59" s="33"/>
      <c r="F59" s="33"/>
      <c r="G59" s="33"/>
      <c r="H59" s="33"/>
      <c r="I59" s="33"/>
      <c r="J59" s="33"/>
      <c r="K59" s="33"/>
    </row>
    <row r="60" spans="1:11" x14ac:dyDescent="0.25">
      <c r="A60" s="150"/>
      <c r="B60" s="33"/>
      <c r="C60" s="33"/>
      <c r="D60" s="33"/>
      <c r="E60" s="33"/>
      <c r="F60" s="33"/>
      <c r="G60" s="33"/>
      <c r="H60" s="33"/>
      <c r="I60" s="33"/>
      <c r="J60" s="33"/>
      <c r="K60" s="33"/>
    </row>
    <row r="61" spans="1:11" x14ac:dyDescent="0.25">
      <c r="A61" s="150"/>
      <c r="B61" s="33"/>
      <c r="C61" s="33"/>
      <c r="D61" s="33"/>
      <c r="E61" s="33"/>
      <c r="F61" s="33"/>
      <c r="G61" s="33"/>
      <c r="H61" s="33"/>
      <c r="I61" s="33"/>
      <c r="J61" s="33"/>
      <c r="K61" s="33"/>
    </row>
    <row r="62" spans="1:11" x14ac:dyDescent="0.25">
      <c r="A62" s="150"/>
      <c r="B62" s="33"/>
      <c r="C62" s="33"/>
      <c r="D62" s="33"/>
      <c r="E62" s="33"/>
      <c r="F62" s="33"/>
      <c r="G62" s="33"/>
      <c r="H62" s="33"/>
      <c r="I62" s="33"/>
      <c r="J62" s="33"/>
      <c r="K62" s="33"/>
    </row>
    <row r="63" spans="1:11" x14ac:dyDescent="0.25">
      <c r="A63" s="151"/>
      <c r="B63" s="33"/>
      <c r="C63" s="33"/>
      <c r="D63" s="33"/>
      <c r="E63" s="33"/>
      <c r="F63" s="33"/>
      <c r="G63" s="33"/>
      <c r="H63" s="33"/>
      <c r="I63" s="33"/>
      <c r="J63" s="33"/>
      <c r="K63" s="33"/>
    </row>
    <row r="64" spans="1:11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</row>
    <row r="65" spans="1:11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</row>
    <row r="66" spans="1:11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</row>
    <row r="67" spans="1:11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</row>
    <row r="68" spans="1:11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</row>
  </sheetData>
  <mergeCells count="15">
    <mergeCell ref="A56:A63"/>
    <mergeCell ref="A55:B55"/>
    <mergeCell ref="I2:K2"/>
    <mergeCell ref="I3:K3"/>
    <mergeCell ref="A5:K5"/>
    <mergeCell ref="A6:K6"/>
    <mergeCell ref="A8:A9"/>
    <mergeCell ref="B8:B9"/>
    <mergeCell ref="C8:E8"/>
    <mergeCell ref="F8:F9"/>
    <mergeCell ref="G8:J8"/>
    <mergeCell ref="A10:A37"/>
    <mergeCell ref="A38:B38"/>
    <mergeCell ref="A39:A48"/>
    <mergeCell ref="K8:K9"/>
  </mergeCells>
  <phoneticPr fontId="11" type="noConversion"/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2"/>
  <sheetViews>
    <sheetView view="pageBreakPreview" zoomScale="90" zoomScaleNormal="100" zoomScaleSheetLayoutView="90" workbookViewId="0">
      <pane xSplit="1" ySplit="7" topLeftCell="B108" activePane="bottomRight" state="frozen"/>
      <selection pane="topRight" activeCell="B1" sqref="B1"/>
      <selection pane="bottomLeft" activeCell="A8" sqref="A8"/>
      <selection pane="bottomRight" activeCell="L111" sqref="L111"/>
    </sheetView>
  </sheetViews>
  <sheetFormatPr defaultRowHeight="15" x14ac:dyDescent="0.25"/>
  <cols>
    <col min="1" max="1" width="5.42578125" customWidth="1"/>
    <col min="2" max="2" width="23.28515625" customWidth="1"/>
    <col min="3" max="3" width="11.42578125" customWidth="1"/>
    <col min="4" max="4" width="13.85546875" customWidth="1"/>
    <col min="5" max="5" width="19.5703125" customWidth="1"/>
    <col min="6" max="6" width="13.5703125" customWidth="1"/>
    <col min="7" max="7" width="12.5703125" customWidth="1"/>
    <col min="8" max="8" width="9.28515625" bestFit="1" customWidth="1"/>
    <col min="9" max="9" width="20.28515625" customWidth="1"/>
    <col min="10" max="10" width="14.140625" customWidth="1"/>
    <col min="11" max="11" width="16.28515625" customWidth="1"/>
  </cols>
  <sheetData>
    <row r="1" spans="1:11" ht="4.5" customHeight="1" x14ac:dyDescent="0.25">
      <c r="A1" s="88"/>
      <c r="B1" s="88"/>
      <c r="C1" s="88"/>
      <c r="D1" s="88"/>
      <c r="E1" s="88"/>
      <c r="F1" s="88"/>
      <c r="G1" s="88"/>
      <c r="H1" s="88"/>
      <c r="I1" s="89"/>
      <c r="J1" s="88"/>
      <c r="K1" s="88"/>
    </row>
    <row r="2" spans="1:11" ht="4.5" customHeight="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x14ac:dyDescent="0.25">
      <c r="A3" s="182" t="s">
        <v>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 x14ac:dyDescent="0.25">
      <c r="A4" s="182" t="s">
        <v>297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 ht="7.5" customHeight="1" x14ac:dyDescent="0.2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1" ht="27" customHeight="1" x14ac:dyDescent="0.25">
      <c r="A6" s="160" t="s">
        <v>5</v>
      </c>
      <c r="B6" s="160" t="s">
        <v>6</v>
      </c>
      <c r="C6" s="160" t="s">
        <v>7</v>
      </c>
      <c r="D6" s="160"/>
      <c r="E6" s="160"/>
      <c r="F6" s="160" t="s">
        <v>8</v>
      </c>
      <c r="G6" s="160" t="s">
        <v>9</v>
      </c>
      <c r="H6" s="160"/>
      <c r="I6" s="160"/>
      <c r="J6" s="160"/>
      <c r="K6" s="183" t="s">
        <v>372</v>
      </c>
    </row>
    <row r="7" spans="1:11" ht="63.75" x14ac:dyDescent="0.25">
      <c r="A7" s="160"/>
      <c r="B7" s="160"/>
      <c r="C7" s="86" t="s">
        <v>11</v>
      </c>
      <c r="D7" s="86" t="s">
        <v>12</v>
      </c>
      <c r="E7" s="86" t="s">
        <v>13</v>
      </c>
      <c r="F7" s="160"/>
      <c r="G7" s="86" t="s">
        <v>14</v>
      </c>
      <c r="H7" s="86" t="s">
        <v>15</v>
      </c>
      <c r="I7" s="86" t="s">
        <v>16</v>
      </c>
      <c r="J7" s="86" t="s">
        <v>15</v>
      </c>
      <c r="K7" s="160"/>
    </row>
    <row r="8" spans="1:11" ht="25.5" x14ac:dyDescent="0.25">
      <c r="A8" s="180" t="s">
        <v>17</v>
      </c>
      <c r="B8" s="85" t="s">
        <v>69</v>
      </c>
      <c r="C8" s="5"/>
      <c r="D8" s="11">
        <v>372.4</v>
      </c>
      <c r="E8" s="12" t="s">
        <v>71</v>
      </c>
      <c r="F8" s="83">
        <v>372.4</v>
      </c>
      <c r="G8" s="12"/>
      <c r="H8" s="12"/>
      <c r="I8" s="12" t="s">
        <v>71</v>
      </c>
      <c r="J8" s="11">
        <v>372.4</v>
      </c>
      <c r="K8" s="13"/>
    </row>
    <row r="9" spans="1:11" ht="25.5" x14ac:dyDescent="0.25">
      <c r="A9" s="181"/>
      <c r="B9" s="85" t="s">
        <v>69</v>
      </c>
      <c r="C9" s="5"/>
      <c r="D9" s="11">
        <v>414</v>
      </c>
      <c r="E9" s="12" t="s">
        <v>72</v>
      </c>
      <c r="F9" s="83">
        <v>414</v>
      </c>
      <c r="G9" s="12"/>
      <c r="H9" s="12"/>
      <c r="I9" s="12" t="s">
        <v>72</v>
      </c>
      <c r="J9" s="11">
        <v>414</v>
      </c>
      <c r="K9" s="13"/>
    </row>
    <row r="10" spans="1:11" ht="25.5" x14ac:dyDescent="0.25">
      <c r="A10" s="181"/>
      <c r="B10" s="85" t="s">
        <v>69</v>
      </c>
      <c r="C10" s="5"/>
      <c r="D10" s="11">
        <v>404</v>
      </c>
      <c r="E10" s="12" t="s">
        <v>73</v>
      </c>
      <c r="F10" s="83">
        <v>404</v>
      </c>
      <c r="G10" s="12"/>
      <c r="H10" s="12"/>
      <c r="I10" s="12" t="s">
        <v>73</v>
      </c>
      <c r="J10" s="11">
        <v>404</v>
      </c>
      <c r="K10" s="13"/>
    </row>
    <row r="11" spans="1:11" ht="25.5" x14ac:dyDescent="0.25">
      <c r="A11" s="181"/>
      <c r="B11" s="85" t="s">
        <v>69</v>
      </c>
      <c r="C11" s="5"/>
      <c r="D11" s="11">
        <v>449</v>
      </c>
      <c r="E11" s="12" t="s">
        <v>74</v>
      </c>
      <c r="F11" s="83">
        <v>449</v>
      </c>
      <c r="G11" s="12"/>
      <c r="H11" s="12"/>
      <c r="I11" s="12" t="s">
        <v>74</v>
      </c>
      <c r="J11" s="11">
        <v>449</v>
      </c>
      <c r="K11" s="13"/>
    </row>
    <row r="12" spans="1:11" ht="27" customHeight="1" x14ac:dyDescent="0.25">
      <c r="A12" s="181"/>
      <c r="B12" s="85" t="s">
        <v>69</v>
      </c>
      <c r="C12" s="5"/>
      <c r="D12" s="11">
        <v>395</v>
      </c>
      <c r="E12" s="12" t="s">
        <v>75</v>
      </c>
      <c r="F12" s="83">
        <v>395</v>
      </c>
      <c r="G12" s="12"/>
      <c r="H12" s="12"/>
      <c r="I12" s="12" t="s">
        <v>75</v>
      </c>
      <c r="J12" s="11">
        <v>395</v>
      </c>
      <c r="K12" s="13"/>
    </row>
    <row r="13" spans="1:11" ht="22.5" customHeight="1" x14ac:dyDescent="0.25">
      <c r="A13" s="181"/>
      <c r="B13" s="85" t="s">
        <v>76</v>
      </c>
      <c r="C13" s="5"/>
      <c r="D13" s="11">
        <v>14360</v>
      </c>
      <c r="E13" s="12" t="s">
        <v>77</v>
      </c>
      <c r="F13" s="83">
        <v>14360</v>
      </c>
      <c r="G13" s="12"/>
      <c r="H13" s="12"/>
      <c r="I13" s="12" t="s">
        <v>77</v>
      </c>
      <c r="J13" s="11">
        <v>14360</v>
      </c>
      <c r="K13" s="13"/>
    </row>
    <row r="14" spans="1:11" ht="24.75" customHeight="1" x14ac:dyDescent="0.25">
      <c r="A14" s="181"/>
      <c r="B14" s="85" t="s">
        <v>69</v>
      </c>
      <c r="C14" s="5"/>
      <c r="D14" s="11">
        <v>1100</v>
      </c>
      <c r="E14" s="12" t="s">
        <v>78</v>
      </c>
      <c r="F14" s="25">
        <v>1100</v>
      </c>
      <c r="G14" s="5"/>
      <c r="H14" s="5"/>
      <c r="I14" s="12" t="s">
        <v>78</v>
      </c>
      <c r="J14" s="11">
        <v>1100</v>
      </c>
      <c r="K14" s="13"/>
    </row>
    <row r="15" spans="1:11" ht="21" customHeight="1" x14ac:dyDescent="0.25">
      <c r="A15" s="181"/>
      <c r="B15" s="85" t="s">
        <v>69</v>
      </c>
      <c r="C15" s="5"/>
      <c r="D15" s="11">
        <v>450</v>
      </c>
      <c r="E15" s="12" t="s">
        <v>79</v>
      </c>
      <c r="F15" s="25">
        <v>450</v>
      </c>
      <c r="G15" s="5"/>
      <c r="H15" s="5"/>
      <c r="I15" s="12" t="s">
        <v>79</v>
      </c>
      <c r="J15" s="11">
        <v>450</v>
      </c>
      <c r="K15" s="13"/>
    </row>
    <row r="16" spans="1:11" ht="15" customHeight="1" x14ac:dyDescent="0.25">
      <c r="A16" s="181"/>
      <c r="B16" s="85" t="s">
        <v>69</v>
      </c>
      <c r="C16" s="14"/>
      <c r="D16" s="16">
        <v>400</v>
      </c>
      <c r="E16" s="12" t="s">
        <v>79</v>
      </c>
      <c r="F16" s="25">
        <v>400</v>
      </c>
      <c r="G16" s="12"/>
      <c r="H16" s="14"/>
      <c r="I16" s="12" t="s">
        <v>79</v>
      </c>
      <c r="J16" s="16">
        <v>400</v>
      </c>
      <c r="K16" s="13"/>
    </row>
    <row r="17" spans="1:11" ht="30.75" customHeight="1" x14ac:dyDescent="0.25">
      <c r="A17" s="181"/>
      <c r="B17" s="85" t="s">
        <v>76</v>
      </c>
      <c r="C17" s="14"/>
      <c r="D17" s="16">
        <v>598</v>
      </c>
      <c r="E17" s="12" t="s">
        <v>80</v>
      </c>
      <c r="F17" s="25">
        <v>598</v>
      </c>
      <c r="G17" s="12"/>
      <c r="H17" s="14"/>
      <c r="I17" s="12" t="s">
        <v>80</v>
      </c>
      <c r="J17" s="16">
        <v>598</v>
      </c>
      <c r="K17" s="13"/>
    </row>
    <row r="18" spans="1:11" ht="20.25" customHeight="1" x14ac:dyDescent="0.25">
      <c r="A18" s="181"/>
      <c r="B18" s="85" t="s">
        <v>69</v>
      </c>
      <c r="C18" s="14"/>
      <c r="D18" s="16">
        <v>863</v>
      </c>
      <c r="E18" s="12" t="s">
        <v>81</v>
      </c>
      <c r="F18" s="25">
        <v>863</v>
      </c>
      <c r="G18" s="12"/>
      <c r="H18" s="14"/>
      <c r="I18" s="12" t="s">
        <v>81</v>
      </c>
      <c r="J18" s="16">
        <v>863</v>
      </c>
      <c r="K18" s="13"/>
    </row>
    <row r="19" spans="1:11" ht="20.25" customHeight="1" x14ac:dyDescent="0.25">
      <c r="A19" s="181"/>
      <c r="B19" s="85" t="s">
        <v>76</v>
      </c>
      <c r="C19" s="14"/>
      <c r="D19" s="16">
        <v>507</v>
      </c>
      <c r="E19" s="12" t="s">
        <v>82</v>
      </c>
      <c r="F19" s="25">
        <v>507</v>
      </c>
      <c r="G19" s="12"/>
      <c r="H19" s="14"/>
      <c r="I19" s="12" t="s">
        <v>82</v>
      </c>
      <c r="J19" s="16">
        <v>507</v>
      </c>
      <c r="K19" s="13"/>
    </row>
    <row r="20" spans="1:11" ht="20.25" customHeight="1" x14ac:dyDescent="0.25">
      <c r="A20" s="181"/>
      <c r="B20" s="85" t="s">
        <v>76</v>
      </c>
      <c r="C20" s="14"/>
      <c r="D20" s="16">
        <v>790</v>
      </c>
      <c r="E20" s="12" t="s">
        <v>83</v>
      </c>
      <c r="F20" s="25">
        <v>790</v>
      </c>
      <c r="G20" s="12"/>
      <c r="H20" s="14"/>
      <c r="I20" s="12" t="s">
        <v>83</v>
      </c>
      <c r="J20" s="16">
        <v>790</v>
      </c>
      <c r="K20" s="13"/>
    </row>
    <row r="21" spans="1:11" ht="21" customHeight="1" x14ac:dyDescent="0.25">
      <c r="A21" s="181"/>
      <c r="B21" s="85" t="s">
        <v>69</v>
      </c>
      <c r="C21" s="14"/>
      <c r="D21" s="16">
        <v>370</v>
      </c>
      <c r="E21" s="12" t="s">
        <v>83</v>
      </c>
      <c r="F21" s="25">
        <v>370</v>
      </c>
      <c r="G21" s="12"/>
      <c r="H21" s="14"/>
      <c r="I21" s="12" t="s">
        <v>83</v>
      </c>
      <c r="J21" s="16">
        <v>370</v>
      </c>
      <c r="K21" s="13"/>
    </row>
    <row r="22" spans="1:11" x14ac:dyDescent="0.25">
      <c r="A22" s="181"/>
      <c r="B22" s="85" t="s">
        <v>69</v>
      </c>
      <c r="C22" s="17"/>
      <c r="D22" s="16">
        <v>370</v>
      </c>
      <c r="E22" s="12" t="s">
        <v>83</v>
      </c>
      <c r="F22" s="25">
        <v>370</v>
      </c>
      <c r="G22" s="12"/>
      <c r="H22" s="14"/>
      <c r="I22" s="12" t="s">
        <v>83</v>
      </c>
      <c r="J22" s="16">
        <v>370</v>
      </c>
      <c r="K22" s="17"/>
    </row>
    <row r="23" spans="1:11" x14ac:dyDescent="0.25">
      <c r="A23" s="181"/>
      <c r="B23" s="85" t="s">
        <v>69</v>
      </c>
      <c r="C23" s="5"/>
      <c r="D23" s="16">
        <v>207.9</v>
      </c>
      <c r="E23" s="12" t="s">
        <v>79</v>
      </c>
      <c r="F23" s="25">
        <f>D23</f>
        <v>207.9</v>
      </c>
      <c r="G23" s="12"/>
      <c r="H23" s="14"/>
      <c r="I23" s="12" t="str">
        <f>E23</f>
        <v>Пульсоксиметр</v>
      </c>
      <c r="J23" s="16">
        <f>D23</f>
        <v>207.9</v>
      </c>
      <c r="K23" s="13"/>
    </row>
    <row r="24" spans="1:11" ht="28.5" customHeight="1" x14ac:dyDescent="0.25">
      <c r="A24" s="181"/>
      <c r="B24" s="85" t="s">
        <v>69</v>
      </c>
      <c r="C24" s="5"/>
      <c r="D24" s="16">
        <v>819.5</v>
      </c>
      <c r="E24" s="12" t="s">
        <v>80</v>
      </c>
      <c r="F24" s="25">
        <f t="shared" ref="F24:F25" si="0">D24</f>
        <v>819.5</v>
      </c>
      <c r="G24" s="12"/>
      <c r="H24" s="14"/>
      <c r="I24" s="12" t="str">
        <f t="shared" ref="I24:I25" si="1">E24</f>
        <v>Безконтактний термометр</v>
      </c>
      <c r="J24" s="16">
        <f t="shared" ref="J24:J25" si="2">D24</f>
        <v>819.5</v>
      </c>
      <c r="K24" s="13"/>
    </row>
    <row r="25" spans="1:11" x14ac:dyDescent="0.25">
      <c r="A25" s="181"/>
      <c r="B25" s="87" t="s">
        <v>69</v>
      </c>
      <c r="C25" s="5"/>
      <c r="D25" s="16">
        <v>448</v>
      </c>
      <c r="E25" s="12" t="s">
        <v>83</v>
      </c>
      <c r="F25" s="25">
        <f t="shared" si="0"/>
        <v>448</v>
      </c>
      <c r="G25" s="12"/>
      <c r="H25" s="14"/>
      <c r="I25" s="12" t="str">
        <f t="shared" si="1"/>
        <v>Мішок АМБУ</v>
      </c>
      <c r="J25" s="16">
        <f t="shared" si="2"/>
        <v>448</v>
      </c>
      <c r="K25" s="13"/>
    </row>
    <row r="26" spans="1:11" ht="33" customHeight="1" x14ac:dyDescent="0.25">
      <c r="A26" s="181"/>
      <c r="B26" s="87" t="s">
        <v>69</v>
      </c>
      <c r="C26" s="5"/>
      <c r="D26" s="16">
        <v>5900</v>
      </c>
      <c r="E26" s="12" t="s">
        <v>84</v>
      </c>
      <c r="F26" s="25">
        <f t="shared" ref="F26:F36" si="3">D26</f>
        <v>5900</v>
      </c>
      <c r="G26" s="12"/>
      <c r="H26" s="14"/>
      <c r="I26" s="12" t="str">
        <f t="shared" ref="I26:I36" si="4">E26</f>
        <v>Багато-ний пристрій НР 135А/20</v>
      </c>
      <c r="J26" s="16">
        <f t="shared" ref="J26:J35" si="5">D26</f>
        <v>5900</v>
      </c>
      <c r="K26" s="13"/>
    </row>
    <row r="27" spans="1:11" x14ac:dyDescent="0.25">
      <c r="A27" s="181"/>
      <c r="B27" s="87" t="s">
        <v>69</v>
      </c>
      <c r="C27" s="5"/>
      <c r="D27" s="16">
        <v>420</v>
      </c>
      <c r="E27" s="12" t="s">
        <v>83</v>
      </c>
      <c r="F27" s="25">
        <f t="shared" si="3"/>
        <v>420</v>
      </c>
      <c r="G27" s="12"/>
      <c r="H27" s="14"/>
      <c r="I27" s="12" t="str">
        <f t="shared" si="4"/>
        <v>Мішок АМБУ</v>
      </c>
      <c r="J27" s="16">
        <f t="shared" si="5"/>
        <v>420</v>
      </c>
      <c r="K27" s="13"/>
    </row>
    <row r="28" spans="1:11" x14ac:dyDescent="0.25">
      <c r="A28" s="181"/>
      <c r="B28" s="87" t="s">
        <v>69</v>
      </c>
      <c r="C28" s="5"/>
      <c r="D28" s="16">
        <v>449</v>
      </c>
      <c r="E28" s="12" t="s">
        <v>79</v>
      </c>
      <c r="F28" s="25">
        <f t="shared" si="3"/>
        <v>449</v>
      </c>
      <c r="G28" s="12"/>
      <c r="H28" s="14"/>
      <c r="I28" s="12" t="str">
        <f t="shared" si="4"/>
        <v>Пульсоксиметр</v>
      </c>
      <c r="J28" s="16">
        <f t="shared" si="5"/>
        <v>449</v>
      </c>
      <c r="K28" s="13"/>
    </row>
    <row r="29" spans="1:11" ht="26.25" customHeight="1" x14ac:dyDescent="0.25">
      <c r="A29" s="181"/>
      <c r="B29" s="87" t="s">
        <v>69</v>
      </c>
      <c r="C29" s="5"/>
      <c r="D29" s="16">
        <v>357</v>
      </c>
      <c r="E29" s="12" t="s">
        <v>80</v>
      </c>
      <c r="F29" s="25">
        <f t="shared" si="3"/>
        <v>357</v>
      </c>
      <c r="G29" s="12"/>
      <c r="H29" s="14"/>
      <c r="I29" s="12" t="str">
        <f t="shared" si="4"/>
        <v>Безконтактний термометр</v>
      </c>
      <c r="J29" s="16">
        <f t="shared" si="5"/>
        <v>357</v>
      </c>
      <c r="K29" s="13"/>
    </row>
    <row r="30" spans="1:11" x14ac:dyDescent="0.25">
      <c r="A30" s="181"/>
      <c r="B30" s="87" t="s">
        <v>69</v>
      </c>
      <c r="C30" s="5"/>
      <c r="D30" s="16">
        <v>414</v>
      </c>
      <c r="E30" s="12" t="s">
        <v>85</v>
      </c>
      <c r="F30" s="25">
        <f t="shared" si="3"/>
        <v>414</v>
      </c>
      <c r="G30" s="12"/>
      <c r="H30" s="14"/>
      <c r="I30" s="12" t="str">
        <f t="shared" si="4"/>
        <v>Глюкометр Gamma</v>
      </c>
      <c r="J30" s="16">
        <f t="shared" si="5"/>
        <v>414</v>
      </c>
      <c r="K30" s="13"/>
    </row>
    <row r="31" spans="1:11" x14ac:dyDescent="0.25">
      <c r="A31" s="181"/>
      <c r="B31" s="87" t="s">
        <v>69</v>
      </c>
      <c r="C31" s="5"/>
      <c r="D31" s="16">
        <v>449</v>
      </c>
      <c r="E31" s="12" t="s">
        <v>79</v>
      </c>
      <c r="F31" s="25">
        <f t="shared" si="3"/>
        <v>449</v>
      </c>
      <c r="G31" s="12"/>
      <c r="H31" s="14"/>
      <c r="I31" s="12" t="str">
        <f t="shared" si="4"/>
        <v>Пульсоксиметр</v>
      </c>
      <c r="J31" s="16">
        <f t="shared" si="5"/>
        <v>449</v>
      </c>
      <c r="K31" s="13"/>
    </row>
    <row r="32" spans="1:11" ht="25.5" customHeight="1" x14ac:dyDescent="0.25">
      <c r="A32" s="181"/>
      <c r="B32" s="87" t="s">
        <v>69</v>
      </c>
      <c r="C32" s="5"/>
      <c r="D32" s="16">
        <v>566.79</v>
      </c>
      <c r="E32" s="12" t="s">
        <v>86</v>
      </c>
      <c r="F32" s="25">
        <f t="shared" si="3"/>
        <v>566.79</v>
      </c>
      <c r="G32" s="12"/>
      <c r="H32" s="14"/>
      <c r="I32" s="12" t="str">
        <f t="shared" si="4"/>
        <v>Пульсоксиметр Linke LK88</v>
      </c>
      <c r="J32" s="16">
        <f t="shared" si="5"/>
        <v>566.79</v>
      </c>
      <c r="K32" s="13"/>
    </row>
    <row r="33" spans="1:11" ht="24" customHeight="1" x14ac:dyDescent="0.25">
      <c r="A33" s="181"/>
      <c r="B33" s="87" t="s">
        <v>69</v>
      </c>
      <c r="C33" s="5"/>
      <c r="D33" s="16">
        <v>3201</v>
      </c>
      <c r="E33" s="12" t="s">
        <v>87</v>
      </c>
      <c r="F33" s="25">
        <f t="shared" si="3"/>
        <v>3201</v>
      </c>
      <c r="G33" s="12"/>
      <c r="H33" s="14"/>
      <c r="I33" s="12" t="str">
        <f t="shared" si="4"/>
        <v>Відсмоктувач мед. 'Біомед' 7Е-А</v>
      </c>
      <c r="J33" s="16">
        <f t="shared" si="5"/>
        <v>3201</v>
      </c>
      <c r="K33" s="13"/>
    </row>
    <row r="34" spans="1:11" ht="30.75" customHeight="1" x14ac:dyDescent="0.25">
      <c r="A34" s="181"/>
      <c r="B34" s="87" t="s">
        <v>69</v>
      </c>
      <c r="C34" s="5"/>
      <c r="D34" s="16">
        <v>1567.5</v>
      </c>
      <c r="E34" s="12" t="s">
        <v>88</v>
      </c>
      <c r="F34" s="25">
        <f t="shared" si="3"/>
        <v>1567.5</v>
      </c>
      <c r="G34" s="12"/>
      <c r="H34" s="14"/>
      <c r="I34" s="12" t="str">
        <f t="shared" si="4"/>
        <v>Мішок АМБУ дорослий</v>
      </c>
      <c r="J34" s="16">
        <f t="shared" si="5"/>
        <v>1567.5</v>
      </c>
      <c r="K34" s="13"/>
    </row>
    <row r="35" spans="1:11" x14ac:dyDescent="0.25">
      <c r="A35" s="181"/>
      <c r="B35" s="87" t="s">
        <v>76</v>
      </c>
      <c r="C35" s="5"/>
      <c r="D35" s="16">
        <v>249</v>
      </c>
      <c r="E35" s="12" t="s">
        <v>89</v>
      </c>
      <c r="F35" s="25">
        <f t="shared" si="3"/>
        <v>249</v>
      </c>
      <c r="G35" s="12"/>
      <c r="H35" s="14"/>
      <c r="I35" s="12" t="str">
        <f t="shared" si="4"/>
        <v>Ваги підголові</v>
      </c>
      <c r="J35" s="16">
        <f t="shared" si="5"/>
        <v>249</v>
      </c>
      <c r="K35" s="13"/>
    </row>
    <row r="36" spans="1:11" ht="15" customHeight="1" x14ac:dyDescent="0.25">
      <c r="A36" s="181"/>
      <c r="B36" s="87" t="s">
        <v>69</v>
      </c>
      <c r="C36" s="5"/>
      <c r="D36" s="16">
        <v>374.6</v>
      </c>
      <c r="E36" s="12" t="s">
        <v>90</v>
      </c>
      <c r="F36" s="25">
        <f t="shared" si="3"/>
        <v>374.6</v>
      </c>
      <c r="G36" s="12"/>
      <c r="H36" s="14"/>
      <c r="I36" s="12" t="str">
        <f t="shared" si="4"/>
        <v>Гигрометр ВИТ-2</v>
      </c>
      <c r="J36" s="16">
        <v>374.6</v>
      </c>
      <c r="K36" s="15">
        <f>D36-J36</f>
        <v>0</v>
      </c>
    </row>
    <row r="37" spans="1:11" x14ac:dyDescent="0.25">
      <c r="A37" s="181"/>
      <c r="B37" s="42" t="s">
        <v>20</v>
      </c>
      <c r="C37" s="40"/>
      <c r="D37" s="120">
        <f>SUM(D8:D36)</f>
        <v>37265.69</v>
      </c>
      <c r="E37" s="121" t="s">
        <v>21</v>
      </c>
      <c r="F37" s="120">
        <f>SUM(F8:F36)</f>
        <v>37265.69</v>
      </c>
      <c r="G37" s="121" t="s">
        <v>21</v>
      </c>
      <c r="H37" s="120"/>
      <c r="I37" s="121" t="s">
        <v>21</v>
      </c>
      <c r="J37" s="120">
        <f>SUM(J8:J36)</f>
        <v>37265.69</v>
      </c>
      <c r="K37" s="120"/>
    </row>
    <row r="38" spans="1:11" ht="25.5" x14ac:dyDescent="0.25">
      <c r="A38" s="181"/>
      <c r="B38" s="87" t="s">
        <v>69</v>
      </c>
      <c r="C38" s="5"/>
      <c r="D38" s="16">
        <v>188.93</v>
      </c>
      <c r="E38" s="12" t="s">
        <v>91</v>
      </c>
      <c r="F38" s="15">
        <f>D38</f>
        <v>188.93</v>
      </c>
      <c r="G38" s="12"/>
      <c r="H38" s="14"/>
      <c r="I38" s="12" t="str">
        <f>E38</f>
        <v>Пульсоксиметр linke lk 88</v>
      </c>
      <c r="J38" s="16">
        <f>D38</f>
        <v>188.93</v>
      </c>
      <c r="K38" s="13"/>
    </row>
    <row r="39" spans="1:11" x14ac:dyDescent="0.25">
      <c r="A39" s="181"/>
      <c r="B39" s="87" t="s">
        <v>69</v>
      </c>
      <c r="C39" s="5"/>
      <c r="D39" s="16">
        <v>299</v>
      </c>
      <c r="E39" s="12" t="s">
        <v>92</v>
      </c>
      <c r="F39" s="15">
        <f t="shared" ref="F39:F77" si="6">D39</f>
        <v>299</v>
      </c>
      <c r="G39" s="12"/>
      <c r="H39" s="14"/>
      <c r="I39" s="12" t="str">
        <f t="shared" ref="I39:I77" si="7">E39</f>
        <v>Термометр BASH</v>
      </c>
      <c r="J39" s="16">
        <f t="shared" ref="J39:J77" si="8">D39</f>
        <v>299</v>
      </c>
      <c r="K39" s="13"/>
    </row>
    <row r="40" spans="1:11" ht="24.75" customHeight="1" x14ac:dyDescent="0.25">
      <c r="A40" s="181"/>
      <c r="B40" s="87" t="s">
        <v>69</v>
      </c>
      <c r="C40" s="5"/>
      <c r="D40" s="16">
        <v>369.7</v>
      </c>
      <c r="E40" s="12" t="s">
        <v>93</v>
      </c>
      <c r="F40" s="15">
        <f t="shared" si="6"/>
        <v>369.7</v>
      </c>
      <c r="G40" s="12"/>
      <c r="H40" s="14"/>
      <c r="I40" s="12" t="str">
        <f t="shared" si="7"/>
        <v>Тонометр Gamma-700K стандаот</v>
      </c>
      <c r="J40" s="16">
        <f t="shared" si="8"/>
        <v>369.7</v>
      </c>
      <c r="K40" s="13"/>
    </row>
    <row r="41" spans="1:11" ht="33.75" customHeight="1" x14ac:dyDescent="0.25">
      <c r="A41" s="181"/>
      <c r="B41" s="85" t="s">
        <v>69</v>
      </c>
      <c r="C41" s="5"/>
      <c r="D41" s="16">
        <v>750</v>
      </c>
      <c r="E41" s="12" t="s">
        <v>94</v>
      </c>
      <c r="F41" s="15">
        <f t="shared" si="6"/>
        <v>750</v>
      </c>
      <c r="G41" s="12"/>
      <c r="H41" s="14"/>
      <c r="I41" s="12" t="str">
        <f t="shared" si="7"/>
        <v>Підставка для рециркулятора ORBB</v>
      </c>
      <c r="J41" s="16">
        <f t="shared" si="8"/>
        <v>750</v>
      </c>
      <c r="K41" s="13"/>
    </row>
    <row r="42" spans="1:11" ht="38.25" x14ac:dyDescent="0.25">
      <c r="A42" s="181"/>
      <c r="B42" s="85" t="s">
        <v>69</v>
      </c>
      <c r="C42" s="17"/>
      <c r="D42" s="16">
        <v>2432</v>
      </c>
      <c r="E42" s="12" t="s">
        <v>95</v>
      </c>
      <c r="F42" s="15">
        <f t="shared" si="6"/>
        <v>2432</v>
      </c>
      <c r="G42" s="12"/>
      <c r="H42" s="14"/>
      <c r="I42" s="12" t="str">
        <f t="shared" si="7"/>
        <v>Бактерицидний рецир.BactoSfera ORBB 100</v>
      </c>
      <c r="J42" s="16">
        <f t="shared" si="8"/>
        <v>2432</v>
      </c>
      <c r="K42" s="17"/>
    </row>
    <row r="43" spans="1:11" ht="17.25" customHeight="1" x14ac:dyDescent="0.25">
      <c r="A43" s="181"/>
      <c r="B43" s="85" t="s">
        <v>69</v>
      </c>
      <c r="C43" s="5"/>
      <c r="D43" s="16">
        <v>40000</v>
      </c>
      <c r="E43" s="12" t="s">
        <v>96</v>
      </c>
      <c r="F43" s="15">
        <f t="shared" si="6"/>
        <v>40000</v>
      </c>
      <c r="G43" s="12"/>
      <c r="H43" s="14"/>
      <c r="I43" s="12" t="str">
        <f t="shared" si="7"/>
        <v>Пост медсестри</v>
      </c>
      <c r="J43" s="16">
        <f t="shared" si="8"/>
        <v>40000</v>
      </c>
      <c r="K43" s="13"/>
    </row>
    <row r="44" spans="1:11" x14ac:dyDescent="0.25">
      <c r="A44" s="181"/>
      <c r="B44" s="85" t="s">
        <v>69</v>
      </c>
      <c r="C44" s="5"/>
      <c r="D44" s="16">
        <v>5280</v>
      </c>
      <c r="E44" s="12" t="s">
        <v>97</v>
      </c>
      <c r="F44" s="15">
        <f t="shared" si="6"/>
        <v>5280</v>
      </c>
      <c r="G44" s="12"/>
      <c r="H44" s="14"/>
      <c r="I44" s="12" t="str">
        <f t="shared" si="7"/>
        <v>Шафа медична</v>
      </c>
      <c r="J44" s="16">
        <f t="shared" si="8"/>
        <v>5280</v>
      </c>
      <c r="K44" s="13"/>
    </row>
    <row r="45" spans="1:11" x14ac:dyDescent="0.25">
      <c r="A45" s="181"/>
      <c r="B45" s="42" t="s">
        <v>23</v>
      </c>
      <c r="C45" s="40"/>
      <c r="D45" s="120">
        <f>SUM(D38:D44)</f>
        <v>49319.63</v>
      </c>
      <c r="E45" s="121" t="s">
        <v>21</v>
      </c>
      <c r="F45" s="120">
        <f>SUM(F38:F44)</f>
        <v>49319.63</v>
      </c>
      <c r="G45" s="121"/>
      <c r="H45" s="120"/>
      <c r="I45" s="121" t="s">
        <v>21</v>
      </c>
      <c r="J45" s="120">
        <f>SUM(J38:J44)</f>
        <v>49319.63</v>
      </c>
      <c r="K45" s="120"/>
    </row>
    <row r="46" spans="1:11" x14ac:dyDescent="0.25">
      <c r="A46" s="161" t="s">
        <v>25</v>
      </c>
      <c r="B46" s="161"/>
      <c r="C46" s="21"/>
      <c r="D46" s="122">
        <f>D45+D37</f>
        <v>86585.32</v>
      </c>
      <c r="E46" s="124" t="s">
        <v>21</v>
      </c>
      <c r="F46" s="122">
        <f>F45+F37</f>
        <v>86585.32</v>
      </c>
      <c r="G46" s="124"/>
      <c r="H46" s="122"/>
      <c r="I46" s="124" t="s">
        <v>21</v>
      </c>
      <c r="J46" s="122">
        <f>J45+J37</f>
        <v>86585.32</v>
      </c>
      <c r="K46" s="122">
        <v>0</v>
      </c>
    </row>
    <row r="47" spans="1:11" s="79" customFormat="1" ht="25.5" x14ac:dyDescent="0.25">
      <c r="A47" s="84"/>
      <c r="B47" s="190" t="s">
        <v>143</v>
      </c>
      <c r="C47" s="43"/>
      <c r="D47" s="64">
        <v>60</v>
      </c>
      <c r="E47" s="76" t="s">
        <v>155</v>
      </c>
      <c r="F47" s="77">
        <f t="shared" ref="F47:F53" si="9">D47</f>
        <v>60</v>
      </c>
      <c r="G47" s="78"/>
      <c r="H47" s="43"/>
      <c r="I47" s="76" t="s">
        <v>155</v>
      </c>
      <c r="J47" s="80">
        <v>60</v>
      </c>
      <c r="K47" s="80">
        <f t="shared" ref="K47:K54" si="10">D47-J47</f>
        <v>0</v>
      </c>
    </row>
    <row r="48" spans="1:11" s="79" customFormat="1" ht="25.5" x14ac:dyDescent="0.25">
      <c r="A48" s="84"/>
      <c r="B48" s="191"/>
      <c r="C48" s="43"/>
      <c r="D48" s="64">
        <v>15</v>
      </c>
      <c r="E48" s="76" t="s">
        <v>144</v>
      </c>
      <c r="F48" s="77">
        <f t="shared" si="9"/>
        <v>15</v>
      </c>
      <c r="G48" s="78"/>
      <c r="H48" s="43"/>
      <c r="I48" s="76" t="s">
        <v>144</v>
      </c>
      <c r="J48" s="80">
        <v>15</v>
      </c>
      <c r="K48" s="80">
        <f t="shared" si="10"/>
        <v>0</v>
      </c>
    </row>
    <row r="49" spans="1:11" s="79" customFormat="1" ht="25.5" x14ac:dyDescent="0.25">
      <c r="A49" s="84"/>
      <c r="B49" s="191"/>
      <c r="C49" s="43"/>
      <c r="D49" s="64">
        <v>75</v>
      </c>
      <c r="E49" s="76" t="s">
        <v>145</v>
      </c>
      <c r="F49" s="77">
        <f t="shared" si="9"/>
        <v>75</v>
      </c>
      <c r="G49" s="78"/>
      <c r="H49" s="43"/>
      <c r="I49" s="76" t="s">
        <v>145</v>
      </c>
      <c r="J49" s="80">
        <v>75</v>
      </c>
      <c r="K49" s="80">
        <f t="shared" si="10"/>
        <v>0</v>
      </c>
    </row>
    <row r="50" spans="1:11" s="79" customFormat="1" ht="25.5" x14ac:dyDescent="0.25">
      <c r="A50" s="84"/>
      <c r="B50" s="191"/>
      <c r="C50" s="43"/>
      <c r="D50" s="64">
        <v>9</v>
      </c>
      <c r="E50" s="76" t="s">
        <v>146</v>
      </c>
      <c r="F50" s="77">
        <f t="shared" si="9"/>
        <v>9</v>
      </c>
      <c r="G50" s="78"/>
      <c r="H50" s="43"/>
      <c r="I50" s="76" t="s">
        <v>146</v>
      </c>
      <c r="J50" s="80">
        <v>9</v>
      </c>
      <c r="K50" s="80">
        <f t="shared" si="10"/>
        <v>0</v>
      </c>
    </row>
    <row r="51" spans="1:11" s="79" customFormat="1" ht="25.5" x14ac:dyDescent="0.25">
      <c r="A51" s="84"/>
      <c r="B51" s="192"/>
      <c r="C51" s="43"/>
      <c r="D51" s="64">
        <v>14</v>
      </c>
      <c r="E51" s="76" t="s">
        <v>147</v>
      </c>
      <c r="F51" s="77">
        <f t="shared" si="9"/>
        <v>14</v>
      </c>
      <c r="G51" s="78"/>
      <c r="H51" s="43"/>
      <c r="I51" s="76" t="s">
        <v>147</v>
      </c>
      <c r="J51" s="80">
        <v>14</v>
      </c>
      <c r="K51" s="80">
        <f t="shared" si="10"/>
        <v>0</v>
      </c>
    </row>
    <row r="52" spans="1:11" s="79" customFormat="1" ht="25.5" x14ac:dyDescent="0.25">
      <c r="A52" s="84"/>
      <c r="B52" s="190" t="s">
        <v>150</v>
      </c>
      <c r="C52" s="43"/>
      <c r="D52" s="64">
        <v>510</v>
      </c>
      <c r="E52" s="76" t="s">
        <v>148</v>
      </c>
      <c r="F52" s="77">
        <f t="shared" si="9"/>
        <v>510</v>
      </c>
      <c r="G52" s="78"/>
      <c r="H52" s="43"/>
      <c r="I52" s="76" t="s">
        <v>148</v>
      </c>
      <c r="J52" s="80">
        <v>510</v>
      </c>
      <c r="K52" s="80">
        <f t="shared" si="10"/>
        <v>0</v>
      </c>
    </row>
    <row r="53" spans="1:11" s="79" customFormat="1" ht="25.5" x14ac:dyDescent="0.25">
      <c r="A53" s="84"/>
      <c r="B53" s="192"/>
      <c r="C53" s="43"/>
      <c r="D53" s="64">
        <v>3024</v>
      </c>
      <c r="E53" s="76" t="s">
        <v>149</v>
      </c>
      <c r="F53" s="77">
        <f t="shared" si="9"/>
        <v>3024</v>
      </c>
      <c r="G53" s="78"/>
      <c r="H53" s="43"/>
      <c r="I53" s="76" t="s">
        <v>149</v>
      </c>
      <c r="J53" s="80">
        <v>2961</v>
      </c>
      <c r="K53" s="80">
        <f t="shared" si="10"/>
        <v>63</v>
      </c>
    </row>
    <row r="54" spans="1:11" s="79" customFormat="1" x14ac:dyDescent="0.25">
      <c r="A54" s="84"/>
      <c r="B54" s="40" t="s">
        <v>59</v>
      </c>
      <c r="C54" s="40"/>
      <c r="D54" s="120">
        <f>SUM(D47:D53)</f>
        <v>3707</v>
      </c>
      <c r="E54" s="121" t="s">
        <v>21</v>
      </c>
      <c r="F54" s="120">
        <f>SUM(F47:F53)</f>
        <v>3707</v>
      </c>
      <c r="G54" s="121" t="s">
        <v>21</v>
      </c>
      <c r="H54" s="120"/>
      <c r="I54" s="121" t="s">
        <v>21</v>
      </c>
      <c r="J54" s="120">
        <f>SUM(J47:J53)</f>
        <v>3644</v>
      </c>
      <c r="K54" s="120">
        <f t="shared" si="10"/>
        <v>63</v>
      </c>
    </row>
    <row r="55" spans="1:11" x14ac:dyDescent="0.25">
      <c r="A55" s="180" t="s">
        <v>26</v>
      </c>
      <c r="B55" s="85" t="s">
        <v>76</v>
      </c>
      <c r="C55" s="5"/>
      <c r="D55" s="16">
        <v>3461</v>
      </c>
      <c r="E55" s="12" t="s">
        <v>98</v>
      </c>
      <c r="F55" s="15">
        <f t="shared" si="6"/>
        <v>3461</v>
      </c>
      <c r="G55" s="12"/>
      <c r="H55" s="14"/>
      <c r="I55" s="12" t="str">
        <f t="shared" si="7"/>
        <v>Тумба для взуття</v>
      </c>
      <c r="J55" s="16">
        <f t="shared" si="8"/>
        <v>3461</v>
      </c>
      <c r="K55" s="13"/>
    </row>
    <row r="56" spans="1:11" ht="28.5" customHeight="1" x14ac:dyDescent="0.25">
      <c r="A56" s="178"/>
      <c r="B56" s="85" t="s">
        <v>69</v>
      </c>
      <c r="C56" s="5"/>
      <c r="D56" s="16">
        <v>6399</v>
      </c>
      <c r="E56" s="12" t="s">
        <v>99</v>
      </c>
      <c r="F56" s="15">
        <f t="shared" si="6"/>
        <v>6399</v>
      </c>
      <c r="G56" s="12"/>
      <c r="H56" s="14"/>
      <c r="I56" s="12" t="str">
        <f t="shared" si="7"/>
        <v>Пральна машина" Vestfrost XMV105F4"</v>
      </c>
      <c r="J56" s="16">
        <f t="shared" si="8"/>
        <v>6399</v>
      </c>
      <c r="K56" s="13"/>
    </row>
    <row r="57" spans="1:11" x14ac:dyDescent="0.25">
      <c r="A57" s="178"/>
      <c r="B57" s="85" t="s">
        <v>76</v>
      </c>
      <c r="C57" s="5"/>
      <c r="D57" s="16">
        <v>10000</v>
      </c>
      <c r="E57" s="12" t="s">
        <v>100</v>
      </c>
      <c r="F57" s="15">
        <f t="shared" si="6"/>
        <v>10000</v>
      </c>
      <c r="G57" s="12"/>
      <c r="H57" s="14"/>
      <c r="I57" s="12" t="str">
        <f t="shared" si="7"/>
        <v>Диван"Гранд"</v>
      </c>
      <c r="J57" s="16">
        <f t="shared" si="8"/>
        <v>10000</v>
      </c>
      <c r="K57" s="13"/>
    </row>
    <row r="58" spans="1:11" x14ac:dyDescent="0.25">
      <c r="A58" s="178"/>
      <c r="B58" s="85" t="s">
        <v>101</v>
      </c>
      <c r="C58" s="5"/>
      <c r="D58" s="36">
        <v>23180</v>
      </c>
      <c r="E58" s="12" t="s">
        <v>102</v>
      </c>
      <c r="F58" s="15">
        <f t="shared" si="6"/>
        <v>23180</v>
      </c>
      <c r="G58" s="12"/>
      <c r="H58" s="14"/>
      <c r="I58" s="12" t="str">
        <f t="shared" si="7"/>
        <v>Простирадло</v>
      </c>
      <c r="J58" s="16">
        <f t="shared" si="8"/>
        <v>23180</v>
      </c>
      <c r="K58" s="13"/>
    </row>
    <row r="59" spans="1:11" x14ac:dyDescent="0.25">
      <c r="A59" s="178"/>
      <c r="B59" s="85" t="s">
        <v>101</v>
      </c>
      <c r="C59" s="5"/>
      <c r="D59" s="16">
        <v>7000</v>
      </c>
      <c r="E59" s="12" t="s">
        <v>103</v>
      </c>
      <c r="F59" s="15">
        <f t="shared" ref="F59:F75" si="11">D59</f>
        <v>7000</v>
      </c>
      <c r="G59" s="12"/>
      <c r="H59" s="14"/>
      <c r="I59" s="12" t="str">
        <f t="shared" ref="I59:I75" si="12">E59</f>
        <v>Наволочка</v>
      </c>
      <c r="J59" s="16">
        <f t="shared" ref="J59:J75" si="13">D59</f>
        <v>7000</v>
      </c>
      <c r="K59" s="13"/>
    </row>
    <row r="60" spans="1:11" x14ac:dyDescent="0.25">
      <c r="A60" s="178"/>
      <c r="B60" s="85" t="s">
        <v>101</v>
      </c>
      <c r="C60" s="5"/>
      <c r="D60" s="16">
        <v>44820</v>
      </c>
      <c r="E60" s="12" t="s">
        <v>104</v>
      </c>
      <c r="F60" s="15">
        <f t="shared" si="11"/>
        <v>44820</v>
      </c>
      <c r="G60" s="12"/>
      <c r="H60" s="14"/>
      <c r="I60" s="12" t="str">
        <f t="shared" si="12"/>
        <v>Півковдра</v>
      </c>
      <c r="J60" s="16">
        <f t="shared" si="13"/>
        <v>44820</v>
      </c>
      <c r="K60" s="13"/>
    </row>
    <row r="61" spans="1:11" ht="24" customHeight="1" x14ac:dyDescent="0.25">
      <c r="A61" s="178"/>
      <c r="B61" s="85" t="s">
        <v>105</v>
      </c>
      <c r="C61" s="5"/>
      <c r="D61" s="16">
        <v>19152</v>
      </c>
      <c r="E61" s="12" t="s">
        <v>106</v>
      </c>
      <c r="F61" s="15">
        <f t="shared" si="11"/>
        <v>19152</v>
      </c>
      <c r="G61" s="12"/>
      <c r="H61" s="14"/>
      <c r="I61" s="12" t="str">
        <f t="shared" si="12"/>
        <v>Набір постільної білизни</v>
      </c>
      <c r="J61" s="16">
        <f t="shared" si="13"/>
        <v>19152</v>
      </c>
      <c r="K61" s="13"/>
    </row>
    <row r="62" spans="1:11" ht="25.5" x14ac:dyDescent="0.25">
      <c r="A62" s="178"/>
      <c r="B62" s="85" t="s">
        <v>105</v>
      </c>
      <c r="C62" s="5"/>
      <c r="D62" s="16">
        <v>8812.7999999999993</v>
      </c>
      <c r="E62" s="12" t="s">
        <v>107</v>
      </c>
      <c r="F62" s="15">
        <f t="shared" si="11"/>
        <v>8812.7999999999993</v>
      </c>
      <c r="G62" s="12"/>
      <c r="H62" s="14"/>
      <c r="I62" s="12" t="str">
        <f t="shared" si="12"/>
        <v>Матрац 70*190*8</v>
      </c>
      <c r="J62" s="16">
        <f t="shared" si="13"/>
        <v>8812.7999999999993</v>
      </c>
      <c r="K62" s="13"/>
    </row>
    <row r="63" spans="1:11" ht="25.5" x14ac:dyDescent="0.25">
      <c r="A63" s="178"/>
      <c r="B63" s="85" t="s">
        <v>105</v>
      </c>
      <c r="C63" s="5"/>
      <c r="D63" s="16">
        <v>2411.52</v>
      </c>
      <c r="E63" s="12" t="s">
        <v>108</v>
      </c>
      <c r="F63" s="15">
        <f t="shared" si="11"/>
        <v>2411.52</v>
      </c>
      <c r="G63" s="12"/>
      <c r="H63" s="14"/>
      <c r="I63" s="12" t="str">
        <f t="shared" si="12"/>
        <v>Рушник Махровий</v>
      </c>
      <c r="J63" s="16">
        <f t="shared" si="13"/>
        <v>2411.52</v>
      </c>
      <c r="K63" s="13"/>
    </row>
    <row r="64" spans="1:11" ht="25.5" x14ac:dyDescent="0.25">
      <c r="A64" s="178"/>
      <c r="B64" s="190" t="s">
        <v>151</v>
      </c>
      <c r="C64" s="5"/>
      <c r="D64" s="64">
        <v>108</v>
      </c>
      <c r="E64" s="76" t="s">
        <v>153</v>
      </c>
      <c r="F64" s="77">
        <f t="shared" ref="F64:F73" si="14">D64</f>
        <v>108</v>
      </c>
      <c r="G64" s="78"/>
      <c r="H64" s="43"/>
      <c r="I64" s="76" t="s">
        <v>153</v>
      </c>
      <c r="J64" s="16">
        <v>61</v>
      </c>
      <c r="K64" s="15">
        <f>D64-J64</f>
        <v>47</v>
      </c>
    </row>
    <row r="65" spans="1:11" ht="25.5" x14ac:dyDescent="0.25">
      <c r="A65" s="178"/>
      <c r="B65" s="191"/>
      <c r="C65" s="5"/>
      <c r="D65" s="64">
        <v>10</v>
      </c>
      <c r="E65" s="76" t="s">
        <v>154</v>
      </c>
      <c r="F65" s="77">
        <f t="shared" si="14"/>
        <v>10</v>
      </c>
      <c r="G65" s="78"/>
      <c r="H65" s="43"/>
      <c r="I65" s="76" t="s">
        <v>154</v>
      </c>
      <c r="J65" s="16">
        <v>10</v>
      </c>
      <c r="K65" s="15">
        <f t="shared" ref="K65:K73" si="15">D65-J65</f>
        <v>0</v>
      </c>
    </row>
    <row r="66" spans="1:11" x14ac:dyDescent="0.25">
      <c r="A66" s="178"/>
      <c r="B66" s="191"/>
      <c r="C66" s="5"/>
      <c r="D66" s="64">
        <v>50</v>
      </c>
      <c r="E66" s="76" t="s">
        <v>152</v>
      </c>
      <c r="F66" s="77">
        <f t="shared" si="14"/>
        <v>50</v>
      </c>
      <c r="G66" s="78"/>
      <c r="H66" s="43"/>
      <c r="I66" s="76" t="s">
        <v>152</v>
      </c>
      <c r="J66" s="16">
        <v>50</v>
      </c>
      <c r="K66" s="15">
        <f t="shared" si="15"/>
        <v>0</v>
      </c>
    </row>
    <row r="67" spans="1:11" ht="25.5" x14ac:dyDescent="0.25">
      <c r="A67" s="178"/>
      <c r="B67" s="191"/>
      <c r="C67" s="5"/>
      <c r="D67" s="64">
        <v>720</v>
      </c>
      <c r="E67" s="76" t="s">
        <v>157</v>
      </c>
      <c r="F67" s="77">
        <f t="shared" si="14"/>
        <v>720</v>
      </c>
      <c r="G67" s="78"/>
      <c r="H67" s="43"/>
      <c r="I67" s="76" t="s">
        <v>157</v>
      </c>
      <c r="J67" s="16">
        <v>0</v>
      </c>
      <c r="K67" s="15">
        <f t="shared" si="15"/>
        <v>720</v>
      </c>
    </row>
    <row r="68" spans="1:11" ht="25.5" x14ac:dyDescent="0.25">
      <c r="A68" s="178"/>
      <c r="B68" s="191"/>
      <c r="C68" s="5"/>
      <c r="D68" s="64">
        <v>1600</v>
      </c>
      <c r="E68" s="76" t="s">
        <v>156</v>
      </c>
      <c r="F68" s="77">
        <f t="shared" si="14"/>
        <v>1600</v>
      </c>
      <c r="G68" s="78"/>
      <c r="H68" s="43"/>
      <c r="I68" s="76" t="s">
        <v>156</v>
      </c>
      <c r="J68" s="16">
        <v>500</v>
      </c>
      <c r="K68" s="15">
        <f t="shared" si="15"/>
        <v>1100</v>
      </c>
    </row>
    <row r="69" spans="1:11" ht="25.5" x14ac:dyDescent="0.25">
      <c r="A69" s="178"/>
      <c r="B69" s="191"/>
      <c r="C69" s="5"/>
      <c r="D69" s="64">
        <v>397</v>
      </c>
      <c r="E69" s="76" t="s">
        <v>158</v>
      </c>
      <c r="F69" s="77">
        <f t="shared" si="14"/>
        <v>397</v>
      </c>
      <c r="G69" s="78"/>
      <c r="H69" s="43"/>
      <c r="I69" s="76" t="s">
        <v>158</v>
      </c>
      <c r="J69" s="16">
        <v>100</v>
      </c>
      <c r="K69" s="15">
        <f t="shared" si="15"/>
        <v>297</v>
      </c>
    </row>
    <row r="70" spans="1:11" x14ac:dyDescent="0.25">
      <c r="A70" s="178"/>
      <c r="B70" s="191"/>
      <c r="C70" s="5"/>
      <c r="D70" s="64">
        <v>100</v>
      </c>
      <c r="E70" s="76" t="s">
        <v>159</v>
      </c>
      <c r="F70" s="77">
        <f t="shared" si="14"/>
        <v>100</v>
      </c>
      <c r="G70" s="78"/>
      <c r="H70" s="43"/>
      <c r="I70" s="76" t="s">
        <v>159</v>
      </c>
      <c r="J70" s="16">
        <v>100</v>
      </c>
      <c r="K70" s="15">
        <f t="shared" si="15"/>
        <v>0</v>
      </c>
    </row>
    <row r="71" spans="1:11" ht="25.5" x14ac:dyDescent="0.25">
      <c r="A71" s="178"/>
      <c r="B71" s="191"/>
      <c r="C71" s="5"/>
      <c r="D71" s="64">
        <v>3500</v>
      </c>
      <c r="E71" s="76" t="s">
        <v>160</v>
      </c>
      <c r="F71" s="77">
        <f t="shared" si="14"/>
        <v>3500</v>
      </c>
      <c r="G71" s="78"/>
      <c r="H71" s="43"/>
      <c r="I71" s="76" t="s">
        <v>160</v>
      </c>
      <c r="J71" s="16">
        <v>200</v>
      </c>
      <c r="K71" s="15">
        <f t="shared" si="15"/>
        <v>3300</v>
      </c>
    </row>
    <row r="72" spans="1:11" ht="25.5" x14ac:dyDescent="0.25">
      <c r="A72" s="178"/>
      <c r="B72" s="191"/>
      <c r="C72" s="5"/>
      <c r="D72" s="64">
        <v>850</v>
      </c>
      <c r="E72" s="76" t="s">
        <v>162</v>
      </c>
      <c r="F72" s="77">
        <f t="shared" si="14"/>
        <v>850</v>
      </c>
      <c r="G72" s="78"/>
      <c r="H72" s="43"/>
      <c r="I72" s="76" t="s">
        <v>162</v>
      </c>
      <c r="J72" s="16">
        <v>300</v>
      </c>
      <c r="K72" s="15">
        <f t="shared" si="15"/>
        <v>550</v>
      </c>
    </row>
    <row r="73" spans="1:11" ht="25.5" x14ac:dyDescent="0.25">
      <c r="A73" s="178"/>
      <c r="B73" s="192"/>
      <c r="C73" s="5"/>
      <c r="D73" s="64">
        <v>600</v>
      </c>
      <c r="E73" s="76" t="s">
        <v>161</v>
      </c>
      <c r="F73" s="77">
        <f t="shared" si="14"/>
        <v>600</v>
      </c>
      <c r="G73" s="78"/>
      <c r="H73" s="43"/>
      <c r="I73" s="76" t="s">
        <v>161</v>
      </c>
      <c r="J73" s="16">
        <v>100</v>
      </c>
      <c r="K73" s="15">
        <f t="shared" si="15"/>
        <v>500</v>
      </c>
    </row>
    <row r="74" spans="1:11" x14ac:dyDescent="0.25">
      <c r="A74" s="178"/>
      <c r="B74" s="40" t="s">
        <v>65</v>
      </c>
      <c r="C74" s="40"/>
      <c r="D74" s="120">
        <f>SUM(D55:D73)</f>
        <v>133171.32</v>
      </c>
      <c r="E74" s="121" t="s">
        <v>21</v>
      </c>
      <c r="F74" s="120">
        <f>SUM(F55:F73)</f>
        <v>133171.32</v>
      </c>
      <c r="G74" s="121" t="s">
        <v>21</v>
      </c>
      <c r="H74" s="120"/>
      <c r="I74" s="121" t="s">
        <v>21</v>
      </c>
      <c r="J74" s="120">
        <f>SUM(J55:J73)</f>
        <v>126657.32</v>
      </c>
      <c r="K74" s="120">
        <f>D74-J74</f>
        <v>6514</v>
      </c>
    </row>
    <row r="75" spans="1:11" ht="25.5" x14ac:dyDescent="0.25">
      <c r="A75" s="178"/>
      <c r="B75" s="85" t="s">
        <v>109</v>
      </c>
      <c r="C75" s="5"/>
      <c r="D75" s="80">
        <v>208600</v>
      </c>
      <c r="E75" s="12" t="s">
        <v>110</v>
      </c>
      <c r="F75" s="15">
        <f t="shared" si="11"/>
        <v>208600</v>
      </c>
      <c r="G75" s="12"/>
      <c r="H75" s="14"/>
      <c r="I75" s="12" t="str">
        <f t="shared" si="12"/>
        <v>Приліжковий монітор пацієнта PVM-4763</v>
      </c>
      <c r="J75" s="16">
        <f t="shared" si="13"/>
        <v>208600</v>
      </c>
      <c r="K75" s="13"/>
    </row>
    <row r="76" spans="1:11" ht="25.5" x14ac:dyDescent="0.25">
      <c r="A76" s="178"/>
      <c r="B76" s="85" t="s">
        <v>109</v>
      </c>
      <c r="C76" s="17"/>
      <c r="D76" s="80">
        <v>53900</v>
      </c>
      <c r="E76" s="12" t="s">
        <v>111</v>
      </c>
      <c r="F76" s="15">
        <f t="shared" si="6"/>
        <v>53900</v>
      </c>
      <c r="G76" s="12"/>
      <c r="H76" s="14"/>
      <c r="I76" s="12" t="str">
        <f t="shared" si="7"/>
        <v>Електрокардіограф ECG-3150</v>
      </c>
      <c r="J76" s="16">
        <f t="shared" si="8"/>
        <v>53900</v>
      </c>
      <c r="K76" s="17"/>
    </row>
    <row r="77" spans="1:11" ht="32.25" customHeight="1" x14ac:dyDescent="0.25">
      <c r="A77" s="178"/>
      <c r="B77" s="85" t="s">
        <v>105</v>
      </c>
      <c r="C77" s="10"/>
      <c r="D77" s="80">
        <v>1.86</v>
      </c>
      <c r="E77" s="10" t="s">
        <v>112</v>
      </c>
      <c r="F77" s="10">
        <f t="shared" si="6"/>
        <v>1.86</v>
      </c>
      <c r="G77" s="10"/>
      <c r="H77" s="10"/>
      <c r="I77" s="10" t="str">
        <f t="shared" si="7"/>
        <v>Наматрацник (90*190*10</v>
      </c>
      <c r="J77" s="10">
        <f t="shared" si="8"/>
        <v>1.86</v>
      </c>
      <c r="K77" s="43"/>
    </row>
    <row r="78" spans="1:11" ht="25.5" customHeight="1" x14ac:dyDescent="0.25">
      <c r="A78" s="178"/>
      <c r="B78" s="85" t="s">
        <v>105</v>
      </c>
      <c r="C78" s="5"/>
      <c r="D78" s="80">
        <v>1.86</v>
      </c>
      <c r="E78" s="4" t="s">
        <v>113</v>
      </c>
      <c r="F78" s="15">
        <f t="shared" ref="F78:F82" si="16">D78</f>
        <v>1.86</v>
      </c>
      <c r="G78" s="12"/>
      <c r="H78" s="14"/>
      <c r="I78" s="12" t="str">
        <f t="shared" ref="I78:I82" si="17">E78</f>
        <v>Матрац (90*190*10)</v>
      </c>
      <c r="J78" s="16">
        <f t="shared" ref="J78:J82" si="18">D78</f>
        <v>1.86</v>
      </c>
      <c r="K78" s="32"/>
    </row>
    <row r="79" spans="1:11" ht="25.5" x14ac:dyDescent="0.25">
      <c r="A79" s="178"/>
      <c r="B79" s="85" t="s">
        <v>69</v>
      </c>
      <c r="C79" s="5"/>
      <c r="D79" s="80">
        <v>7647.5</v>
      </c>
      <c r="E79" s="4" t="s">
        <v>114</v>
      </c>
      <c r="F79" s="15">
        <f t="shared" si="16"/>
        <v>7647.5</v>
      </c>
      <c r="G79" s="12"/>
      <c r="H79" s="14"/>
      <c r="I79" s="12" t="str">
        <f t="shared" si="17"/>
        <v>Кондиціонер HPC PT -09 H</v>
      </c>
      <c r="J79" s="16">
        <f t="shared" si="18"/>
        <v>7647.5</v>
      </c>
      <c r="K79" s="32"/>
    </row>
    <row r="80" spans="1:11" ht="25.5" x14ac:dyDescent="0.25">
      <c r="A80" s="178"/>
      <c r="B80" s="85" t="s">
        <v>69</v>
      </c>
      <c r="C80" s="5"/>
      <c r="D80" s="80">
        <v>7647.5</v>
      </c>
      <c r="E80" s="4" t="s">
        <v>114</v>
      </c>
      <c r="F80" s="15">
        <f t="shared" si="16"/>
        <v>7647.5</v>
      </c>
      <c r="G80" s="12"/>
      <c r="H80" s="14"/>
      <c r="I80" s="12" t="str">
        <f t="shared" si="17"/>
        <v>Кондиціонер HPC PT -09 H</v>
      </c>
      <c r="J80" s="16">
        <f t="shared" si="18"/>
        <v>7647.5</v>
      </c>
      <c r="K80" s="32"/>
    </row>
    <row r="81" spans="1:11" x14ac:dyDescent="0.25">
      <c r="A81" s="178"/>
      <c r="B81" s="85" t="s">
        <v>69</v>
      </c>
      <c r="C81" s="5"/>
      <c r="D81" s="80">
        <v>6000</v>
      </c>
      <c r="E81" s="4" t="s">
        <v>115</v>
      </c>
      <c r="F81" s="15">
        <f t="shared" si="16"/>
        <v>6000</v>
      </c>
      <c r="G81" s="12"/>
      <c r="H81" s="14"/>
      <c r="I81" s="12" t="str">
        <f t="shared" si="17"/>
        <v xml:space="preserve">Диван "Малютка" </v>
      </c>
      <c r="J81" s="16">
        <f t="shared" si="18"/>
        <v>6000</v>
      </c>
      <c r="K81" s="32"/>
    </row>
    <row r="82" spans="1:11" x14ac:dyDescent="0.25">
      <c r="A82" s="178"/>
      <c r="B82" s="85" t="s">
        <v>69</v>
      </c>
      <c r="C82" s="5"/>
      <c r="D82" s="80">
        <v>10500</v>
      </c>
      <c r="E82" s="4" t="s">
        <v>116</v>
      </c>
      <c r="F82" s="15">
        <f t="shared" si="16"/>
        <v>10500</v>
      </c>
      <c r="G82" s="12"/>
      <c r="H82" s="14"/>
      <c r="I82" s="12" t="str">
        <f t="shared" si="17"/>
        <v>Шафа операційна</v>
      </c>
      <c r="J82" s="16">
        <f t="shared" si="18"/>
        <v>10500</v>
      </c>
      <c r="K82" s="32"/>
    </row>
    <row r="83" spans="1:11" ht="25.5" x14ac:dyDescent="0.25">
      <c r="A83" s="178"/>
      <c r="B83" s="180" t="s">
        <v>169</v>
      </c>
      <c r="C83" s="5"/>
      <c r="D83" s="80">
        <v>13104</v>
      </c>
      <c r="E83" s="76" t="s">
        <v>163</v>
      </c>
      <c r="F83" s="81">
        <f t="shared" ref="F83:F88" si="19">D83</f>
        <v>13104</v>
      </c>
      <c r="G83" s="78"/>
      <c r="H83" s="43"/>
      <c r="I83" s="76" t="s">
        <v>163</v>
      </c>
      <c r="J83" s="16">
        <v>8517.6</v>
      </c>
      <c r="K83" s="15">
        <f>D83-J83</f>
        <v>4586.3999999999996</v>
      </c>
    </row>
    <row r="84" spans="1:11" ht="25.5" x14ac:dyDescent="0.25">
      <c r="A84" s="178"/>
      <c r="B84" s="193"/>
      <c r="C84" s="5"/>
      <c r="D84" s="80">
        <v>6552</v>
      </c>
      <c r="E84" s="76" t="s">
        <v>164</v>
      </c>
      <c r="F84" s="81">
        <f t="shared" si="19"/>
        <v>6552</v>
      </c>
      <c r="G84" s="78"/>
      <c r="H84" s="43"/>
      <c r="I84" s="76" t="s">
        <v>164</v>
      </c>
      <c r="J84" s="16">
        <v>5592.14</v>
      </c>
      <c r="K84" s="15">
        <f t="shared" ref="K84:K88" si="20">D84-J84</f>
        <v>959.85999999999967</v>
      </c>
    </row>
    <row r="85" spans="1:11" ht="25.5" x14ac:dyDescent="0.25">
      <c r="A85" s="178"/>
      <c r="B85" s="193"/>
      <c r="C85" s="5"/>
      <c r="D85" s="80">
        <v>2196</v>
      </c>
      <c r="E85" s="76" t="s">
        <v>165</v>
      </c>
      <c r="F85" s="81">
        <f t="shared" si="19"/>
        <v>2196</v>
      </c>
      <c r="G85" s="78"/>
      <c r="H85" s="43"/>
      <c r="I85" s="76" t="s">
        <v>165</v>
      </c>
      <c r="J85" s="16">
        <v>1098</v>
      </c>
      <c r="K85" s="15">
        <f t="shared" si="20"/>
        <v>1098</v>
      </c>
    </row>
    <row r="86" spans="1:11" ht="25.5" x14ac:dyDescent="0.25">
      <c r="A86" s="178"/>
      <c r="B86" s="193"/>
      <c r="C86" s="5"/>
      <c r="D86" s="80">
        <v>7056</v>
      </c>
      <c r="E86" s="76" t="s">
        <v>166</v>
      </c>
      <c r="F86" s="81">
        <f t="shared" si="19"/>
        <v>7056</v>
      </c>
      <c r="G86" s="78"/>
      <c r="H86" s="43"/>
      <c r="I86" s="76" t="s">
        <v>166</v>
      </c>
      <c r="J86" s="16">
        <v>4998</v>
      </c>
      <c r="K86" s="15">
        <f t="shared" si="20"/>
        <v>2058</v>
      </c>
    </row>
    <row r="87" spans="1:11" ht="25.5" x14ac:dyDescent="0.25">
      <c r="A87" s="178"/>
      <c r="B87" s="194"/>
      <c r="C87" s="5"/>
      <c r="D87" s="80">
        <v>5340</v>
      </c>
      <c r="E87" s="76" t="s">
        <v>167</v>
      </c>
      <c r="F87" s="81">
        <f t="shared" si="19"/>
        <v>5340</v>
      </c>
      <c r="G87" s="78"/>
      <c r="H87" s="43"/>
      <c r="I87" s="76" t="s">
        <v>167</v>
      </c>
      <c r="J87" s="16">
        <v>2670</v>
      </c>
      <c r="K87" s="15">
        <f t="shared" si="20"/>
        <v>2670</v>
      </c>
    </row>
    <row r="88" spans="1:11" ht="25.5" x14ac:dyDescent="0.25">
      <c r="A88" s="178"/>
      <c r="B88" s="85" t="s">
        <v>168</v>
      </c>
      <c r="C88" s="5"/>
      <c r="D88" s="80">
        <v>2825.17</v>
      </c>
      <c r="E88" s="76" t="s">
        <v>170</v>
      </c>
      <c r="F88" s="81">
        <f t="shared" si="19"/>
        <v>2825.17</v>
      </c>
      <c r="G88" s="78"/>
      <c r="H88" s="43"/>
      <c r="I88" s="76" t="s">
        <v>170</v>
      </c>
      <c r="J88" s="16">
        <v>2189.5</v>
      </c>
      <c r="K88" s="15">
        <f t="shared" si="20"/>
        <v>635.67000000000007</v>
      </c>
    </row>
    <row r="89" spans="1:11" x14ac:dyDescent="0.25">
      <c r="A89" s="178"/>
      <c r="B89" s="40" t="s">
        <v>67</v>
      </c>
      <c r="C89" s="40"/>
      <c r="D89" s="120">
        <f>SUM(D75:D88)</f>
        <v>331371.88999999996</v>
      </c>
      <c r="E89" s="121" t="s">
        <v>21</v>
      </c>
      <c r="F89" s="120">
        <f>F75+F76+F77+F78+F79+F80+F81+F82+F83+F84+F85+F86+F87+F88</f>
        <v>331371.88999999996</v>
      </c>
      <c r="G89" s="121"/>
      <c r="H89" s="120"/>
      <c r="I89" s="121" t="s">
        <v>21</v>
      </c>
      <c r="J89" s="120">
        <f>SUM(J75:J88)</f>
        <v>319363.95999999996</v>
      </c>
      <c r="K89" s="120">
        <f>D89-J89</f>
        <v>12007.929999999993</v>
      </c>
    </row>
    <row r="90" spans="1:11" ht="22.5" customHeight="1" x14ac:dyDescent="0.25">
      <c r="A90" s="152" t="s">
        <v>367</v>
      </c>
      <c r="B90" s="153"/>
      <c r="C90" s="30"/>
      <c r="D90" s="123">
        <f>D89+D74+D54</f>
        <v>468250.20999999996</v>
      </c>
      <c r="E90" s="123" t="s">
        <v>359</v>
      </c>
      <c r="F90" s="123">
        <f t="shared" ref="F90:K90" si="21">F89+F74+F54</f>
        <v>468250.20999999996</v>
      </c>
      <c r="G90" s="123"/>
      <c r="H90" s="123"/>
      <c r="I90" s="123" t="s">
        <v>359</v>
      </c>
      <c r="J90" s="123">
        <f>J89+J74+J54</f>
        <v>449665.27999999997</v>
      </c>
      <c r="K90" s="123">
        <f t="shared" si="21"/>
        <v>18584.929999999993</v>
      </c>
    </row>
    <row r="91" spans="1:11" ht="30.75" customHeight="1" x14ac:dyDescent="0.25">
      <c r="A91" s="177" t="s">
        <v>117</v>
      </c>
      <c r="B91" s="85" t="s">
        <v>69</v>
      </c>
      <c r="C91" s="33"/>
      <c r="D91" s="80">
        <v>6920</v>
      </c>
      <c r="E91" s="76" t="s">
        <v>118</v>
      </c>
      <c r="F91" s="15">
        <f t="shared" ref="F91" si="22">D91</f>
        <v>6920</v>
      </c>
      <c r="G91" s="12"/>
      <c r="H91" s="14"/>
      <c r="I91" s="12" t="str">
        <f t="shared" ref="I91" si="23">E91</f>
        <v>Шафа распашна ВШ -130 Вертикаль</v>
      </c>
      <c r="J91" s="16">
        <f t="shared" ref="J91" si="24">D91</f>
        <v>6920</v>
      </c>
      <c r="K91" s="24">
        <v>0</v>
      </c>
    </row>
    <row r="92" spans="1:11" ht="41.25" customHeight="1" x14ac:dyDescent="0.25">
      <c r="A92" s="178"/>
      <c r="B92" s="85" t="s">
        <v>120</v>
      </c>
      <c r="C92" s="33"/>
      <c r="D92" s="80">
        <v>2547105.08</v>
      </c>
      <c r="E92" s="76" t="s">
        <v>121</v>
      </c>
      <c r="F92" s="15">
        <v>2547105.08</v>
      </c>
      <c r="G92" s="12"/>
      <c r="H92" s="14"/>
      <c r="I92" s="12" t="s">
        <v>121</v>
      </c>
      <c r="J92" s="16">
        <v>2547105.08</v>
      </c>
      <c r="K92" s="24">
        <v>0</v>
      </c>
    </row>
    <row r="93" spans="1:11" ht="33.75" customHeight="1" x14ac:dyDescent="0.25">
      <c r="A93" s="178"/>
      <c r="B93" s="85" t="s">
        <v>120</v>
      </c>
      <c r="C93" s="33"/>
      <c r="D93" s="80">
        <v>3500</v>
      </c>
      <c r="E93" s="76" t="s">
        <v>142</v>
      </c>
      <c r="F93" s="15">
        <v>3500</v>
      </c>
      <c r="G93" s="12"/>
      <c r="H93" s="14"/>
      <c r="I93" s="12" t="s">
        <v>142</v>
      </c>
      <c r="J93" s="16">
        <v>0</v>
      </c>
      <c r="K93" s="15">
        <f>D93-J93</f>
        <v>3500</v>
      </c>
    </row>
    <row r="94" spans="1:11" ht="20.25" customHeight="1" x14ac:dyDescent="0.25">
      <c r="A94" s="178"/>
      <c r="B94" s="180" t="s">
        <v>151</v>
      </c>
      <c r="C94" s="43"/>
      <c r="D94" s="80">
        <v>50</v>
      </c>
      <c r="E94" s="76" t="s">
        <v>152</v>
      </c>
      <c r="F94" s="80">
        <f>D94</f>
        <v>50</v>
      </c>
      <c r="G94" s="78"/>
      <c r="H94" s="43"/>
      <c r="I94" s="76" t="s">
        <v>152</v>
      </c>
      <c r="J94" s="16">
        <v>50</v>
      </c>
      <c r="K94" s="16">
        <f>D94-J94</f>
        <v>0</v>
      </c>
    </row>
    <row r="95" spans="1:11" ht="35.450000000000003" customHeight="1" x14ac:dyDescent="0.25">
      <c r="A95" s="178"/>
      <c r="B95" s="193"/>
      <c r="C95" s="43"/>
      <c r="D95" s="80">
        <v>100</v>
      </c>
      <c r="E95" s="76" t="s">
        <v>171</v>
      </c>
      <c r="F95" s="80">
        <f t="shared" ref="F95:F104" si="25">D95</f>
        <v>100</v>
      </c>
      <c r="G95" s="78"/>
      <c r="H95" s="43"/>
      <c r="I95" s="76" t="s">
        <v>171</v>
      </c>
      <c r="J95" s="16">
        <v>14</v>
      </c>
      <c r="K95" s="16">
        <f t="shared" ref="K95:K104" si="26">D95-J95</f>
        <v>86</v>
      </c>
    </row>
    <row r="96" spans="1:11" ht="34.5" customHeight="1" x14ac:dyDescent="0.25">
      <c r="A96" s="178"/>
      <c r="B96" s="193"/>
      <c r="C96" s="43"/>
      <c r="D96" s="80">
        <v>200</v>
      </c>
      <c r="E96" s="76" t="s">
        <v>172</v>
      </c>
      <c r="F96" s="80">
        <f t="shared" si="25"/>
        <v>200</v>
      </c>
      <c r="G96" s="78"/>
      <c r="H96" s="43"/>
      <c r="I96" s="76" t="s">
        <v>172</v>
      </c>
      <c r="J96" s="16">
        <v>200</v>
      </c>
      <c r="K96" s="16">
        <f t="shared" si="26"/>
        <v>0</v>
      </c>
    </row>
    <row r="97" spans="1:12" ht="20.25" customHeight="1" x14ac:dyDescent="0.25">
      <c r="A97" s="178"/>
      <c r="B97" s="193"/>
      <c r="C97" s="43"/>
      <c r="D97" s="80">
        <v>1500</v>
      </c>
      <c r="E97" s="76" t="s">
        <v>260</v>
      </c>
      <c r="F97" s="80">
        <f t="shared" si="25"/>
        <v>1500</v>
      </c>
      <c r="G97" s="78"/>
      <c r="H97" s="43"/>
      <c r="I97" s="76" t="s">
        <v>260</v>
      </c>
      <c r="J97" s="16">
        <v>594</v>
      </c>
      <c r="K97" s="16">
        <f t="shared" si="26"/>
        <v>906</v>
      </c>
    </row>
    <row r="98" spans="1:12" ht="20.25" customHeight="1" x14ac:dyDescent="0.25">
      <c r="A98" s="178"/>
      <c r="B98" s="193"/>
      <c r="C98" s="43"/>
      <c r="D98" s="80">
        <v>500</v>
      </c>
      <c r="E98" s="76" t="s">
        <v>261</v>
      </c>
      <c r="F98" s="80">
        <f t="shared" si="25"/>
        <v>500</v>
      </c>
      <c r="G98" s="78"/>
      <c r="H98" s="43"/>
      <c r="I98" s="76" t="s">
        <v>261</v>
      </c>
      <c r="J98" s="16">
        <v>500</v>
      </c>
      <c r="K98" s="16">
        <f t="shared" si="26"/>
        <v>0</v>
      </c>
    </row>
    <row r="99" spans="1:12" ht="20.25" customHeight="1" x14ac:dyDescent="0.25">
      <c r="A99" s="178"/>
      <c r="B99" s="193"/>
      <c r="C99" s="43"/>
      <c r="D99" s="80">
        <v>4050</v>
      </c>
      <c r="E99" s="76" t="s">
        <v>262</v>
      </c>
      <c r="F99" s="80">
        <f t="shared" si="25"/>
        <v>4050</v>
      </c>
      <c r="G99" s="78"/>
      <c r="H99" s="43"/>
      <c r="I99" s="76" t="s">
        <v>262</v>
      </c>
      <c r="J99" s="16">
        <v>0</v>
      </c>
      <c r="K99" s="16">
        <f t="shared" si="26"/>
        <v>4050</v>
      </c>
    </row>
    <row r="100" spans="1:12" ht="18" customHeight="1" x14ac:dyDescent="0.25">
      <c r="A100" s="178"/>
      <c r="B100" s="194"/>
      <c r="C100" s="43"/>
      <c r="D100" s="80">
        <v>6180</v>
      </c>
      <c r="E100" s="76" t="s">
        <v>263</v>
      </c>
      <c r="F100" s="80">
        <f t="shared" si="25"/>
        <v>6180</v>
      </c>
      <c r="G100" s="78"/>
      <c r="H100" s="43"/>
      <c r="I100" s="76" t="s">
        <v>263</v>
      </c>
      <c r="J100" s="16">
        <v>0</v>
      </c>
      <c r="K100" s="16">
        <f t="shared" si="26"/>
        <v>6180</v>
      </c>
    </row>
    <row r="101" spans="1:12" ht="70.5" customHeight="1" x14ac:dyDescent="0.25">
      <c r="A101" s="178"/>
      <c r="B101" s="180" t="s">
        <v>267</v>
      </c>
      <c r="C101" s="43"/>
      <c r="D101" s="80">
        <v>11253.6</v>
      </c>
      <c r="E101" s="76" t="s">
        <v>264</v>
      </c>
      <c r="F101" s="80">
        <f t="shared" si="25"/>
        <v>11253.6</v>
      </c>
      <c r="G101" s="78"/>
      <c r="H101" s="43"/>
      <c r="I101" s="76" t="s">
        <v>264</v>
      </c>
      <c r="J101" s="16">
        <v>6752.16</v>
      </c>
      <c r="K101" s="16">
        <f t="shared" si="26"/>
        <v>4501.4400000000005</v>
      </c>
    </row>
    <row r="102" spans="1:12" ht="87" customHeight="1" x14ac:dyDescent="0.25">
      <c r="A102" s="178"/>
      <c r="B102" s="193"/>
      <c r="C102" s="43"/>
      <c r="D102" s="80">
        <v>13088.88</v>
      </c>
      <c r="E102" s="76" t="s">
        <v>265</v>
      </c>
      <c r="F102" s="80">
        <f t="shared" si="25"/>
        <v>13088.88</v>
      </c>
      <c r="G102" s="78"/>
      <c r="H102" s="43"/>
      <c r="I102" s="76" t="s">
        <v>265</v>
      </c>
      <c r="J102" s="16">
        <v>13088.88</v>
      </c>
      <c r="K102" s="16">
        <f t="shared" si="26"/>
        <v>0</v>
      </c>
    </row>
    <row r="103" spans="1:12" ht="84" customHeight="1" x14ac:dyDescent="0.25">
      <c r="A103" s="178"/>
      <c r="B103" s="193"/>
      <c r="C103" s="43"/>
      <c r="D103" s="80">
        <v>31791.599999999999</v>
      </c>
      <c r="E103" s="76" t="s">
        <v>266</v>
      </c>
      <c r="F103" s="80">
        <f t="shared" si="25"/>
        <v>31791.599999999999</v>
      </c>
      <c r="G103" s="78"/>
      <c r="H103" s="43"/>
      <c r="I103" s="76" t="s">
        <v>266</v>
      </c>
      <c r="J103" s="16">
        <v>22254.12</v>
      </c>
      <c r="K103" s="16">
        <f t="shared" si="26"/>
        <v>9537.48</v>
      </c>
    </row>
    <row r="104" spans="1:12" ht="81" customHeight="1" x14ac:dyDescent="0.25">
      <c r="A104" s="178"/>
      <c r="B104" s="194"/>
      <c r="C104" s="43"/>
      <c r="D104" s="80">
        <v>28629.72</v>
      </c>
      <c r="E104" s="76" t="s">
        <v>268</v>
      </c>
      <c r="F104" s="80">
        <f t="shared" si="25"/>
        <v>28629.72</v>
      </c>
      <c r="G104" s="78"/>
      <c r="H104" s="43"/>
      <c r="I104" s="76" t="s">
        <v>268</v>
      </c>
      <c r="J104" s="16">
        <v>28629.72</v>
      </c>
      <c r="K104" s="16">
        <f t="shared" si="26"/>
        <v>0</v>
      </c>
    </row>
    <row r="105" spans="1:12" x14ac:dyDescent="0.25">
      <c r="A105" s="178"/>
      <c r="B105" s="40" t="s">
        <v>119</v>
      </c>
      <c r="C105" s="40"/>
      <c r="D105" s="120">
        <f>SUM(D91:D104)</f>
        <v>2654868.8800000004</v>
      </c>
      <c r="E105" s="121" t="s">
        <v>21</v>
      </c>
      <c r="F105" s="120">
        <f>SUM(F91:F104)</f>
        <v>2654868.8800000004</v>
      </c>
      <c r="G105" s="121" t="s">
        <v>21</v>
      </c>
      <c r="H105" s="120"/>
      <c r="I105" s="121" t="s">
        <v>21</v>
      </c>
      <c r="J105" s="120">
        <f>SUM(J91:J104)</f>
        <v>2626107.9600000004</v>
      </c>
      <c r="K105" s="120">
        <f>D105-J105</f>
        <v>28760.919999999925</v>
      </c>
    </row>
    <row r="106" spans="1:12" ht="51" x14ac:dyDescent="0.25">
      <c r="A106" s="178"/>
      <c r="B106" s="85" t="s">
        <v>69</v>
      </c>
      <c r="C106" s="33"/>
      <c r="D106" s="80">
        <v>4800</v>
      </c>
      <c r="E106" s="76" t="s">
        <v>122</v>
      </c>
      <c r="F106" s="15">
        <v>4800</v>
      </c>
      <c r="G106" s="33"/>
      <c r="H106" s="33"/>
      <c r="I106" s="76" t="s">
        <v>122</v>
      </c>
      <c r="J106" s="16">
        <v>4800</v>
      </c>
      <c r="K106" s="33"/>
    </row>
    <row r="107" spans="1:12" ht="25.5" customHeight="1" x14ac:dyDescent="0.25">
      <c r="A107" s="178"/>
      <c r="B107" s="85" t="s">
        <v>69</v>
      </c>
      <c r="C107" s="33"/>
      <c r="D107" s="80">
        <v>39900</v>
      </c>
      <c r="E107" s="76" t="s">
        <v>125</v>
      </c>
      <c r="F107" s="80">
        <v>39900</v>
      </c>
      <c r="G107" s="33"/>
      <c r="H107" s="33"/>
      <c r="I107" s="76" t="s">
        <v>125</v>
      </c>
      <c r="J107" s="80">
        <v>39900</v>
      </c>
      <c r="K107" s="33"/>
    </row>
    <row r="108" spans="1:12" ht="26.25" customHeight="1" x14ac:dyDescent="0.25">
      <c r="A108" s="178"/>
      <c r="B108" s="85" t="s">
        <v>69</v>
      </c>
      <c r="C108" s="184"/>
      <c r="D108" s="80">
        <v>29994</v>
      </c>
      <c r="E108" s="76" t="s">
        <v>124</v>
      </c>
      <c r="F108" s="80">
        <v>29994</v>
      </c>
      <c r="G108" s="33"/>
      <c r="H108" s="33"/>
      <c r="I108" s="76" t="s">
        <v>124</v>
      </c>
      <c r="J108" s="80">
        <v>29994</v>
      </c>
      <c r="K108" s="33"/>
    </row>
    <row r="109" spans="1:12" ht="45" customHeight="1" x14ac:dyDescent="0.25">
      <c r="A109" s="178"/>
      <c r="B109" s="85" t="s">
        <v>69</v>
      </c>
      <c r="C109" s="185"/>
      <c r="D109" s="80">
        <v>209997</v>
      </c>
      <c r="E109" s="76" t="s">
        <v>126</v>
      </c>
      <c r="F109" s="80">
        <v>209997</v>
      </c>
      <c r="G109" s="33"/>
      <c r="H109" s="33"/>
      <c r="I109" s="76" t="s">
        <v>126</v>
      </c>
      <c r="J109" s="80">
        <v>209997</v>
      </c>
      <c r="K109" s="33"/>
    </row>
    <row r="110" spans="1:12" ht="32.25" customHeight="1" x14ac:dyDescent="0.25">
      <c r="A110" s="178"/>
      <c r="B110" s="85" t="s">
        <v>69</v>
      </c>
      <c r="C110" s="185"/>
      <c r="D110" s="80">
        <v>80997</v>
      </c>
      <c r="E110" s="76" t="s">
        <v>127</v>
      </c>
      <c r="F110" s="80">
        <v>80997</v>
      </c>
      <c r="G110" s="33"/>
      <c r="H110" s="33"/>
      <c r="I110" s="76" t="s">
        <v>127</v>
      </c>
      <c r="J110" s="80">
        <v>80997</v>
      </c>
      <c r="K110" s="33"/>
    </row>
    <row r="111" spans="1:12" ht="60.75" customHeight="1" x14ac:dyDescent="0.25">
      <c r="A111" s="178"/>
      <c r="B111" s="85" t="s">
        <v>134</v>
      </c>
      <c r="C111" s="185"/>
      <c r="D111" s="195">
        <v>478870.06</v>
      </c>
      <c r="E111" s="76" t="s">
        <v>141</v>
      </c>
      <c r="F111" s="80">
        <v>478870.06</v>
      </c>
      <c r="G111" s="48"/>
      <c r="H111" s="48"/>
      <c r="I111" s="76" t="s">
        <v>141</v>
      </c>
      <c r="J111" s="80">
        <v>478870.06</v>
      </c>
      <c r="K111" s="80"/>
      <c r="L111" s="195"/>
    </row>
    <row r="112" spans="1:12" ht="30" customHeight="1" x14ac:dyDescent="0.25">
      <c r="A112" s="178"/>
      <c r="B112" s="85" t="s">
        <v>69</v>
      </c>
      <c r="C112" s="186"/>
      <c r="D112" s="80">
        <v>10199</v>
      </c>
      <c r="E112" s="76" t="s">
        <v>128</v>
      </c>
      <c r="F112" s="80">
        <v>10199</v>
      </c>
      <c r="G112" s="75"/>
      <c r="H112" s="75"/>
      <c r="I112" s="76" t="s">
        <v>128</v>
      </c>
      <c r="J112" s="80">
        <v>10199</v>
      </c>
      <c r="K112" s="80"/>
    </row>
    <row r="113" spans="1:11" ht="22.5" customHeight="1" x14ac:dyDescent="0.25">
      <c r="A113" s="178"/>
      <c r="B113" s="85" t="s">
        <v>69</v>
      </c>
      <c r="C113" s="75"/>
      <c r="D113" s="80">
        <v>220</v>
      </c>
      <c r="E113" s="76" t="s">
        <v>90</v>
      </c>
      <c r="F113" s="80">
        <v>220</v>
      </c>
      <c r="G113" s="75"/>
      <c r="H113" s="75"/>
      <c r="I113" s="76" t="s">
        <v>90</v>
      </c>
      <c r="J113" s="80">
        <v>220</v>
      </c>
      <c r="K113" s="15">
        <f>D113-J113</f>
        <v>0</v>
      </c>
    </row>
    <row r="114" spans="1:11" ht="31.5" customHeight="1" x14ac:dyDescent="0.25">
      <c r="A114" s="178"/>
      <c r="B114" s="187" t="s">
        <v>258</v>
      </c>
      <c r="C114" s="82"/>
      <c r="D114" s="80">
        <v>1</v>
      </c>
      <c r="E114" s="76" t="s">
        <v>173</v>
      </c>
      <c r="F114" s="80">
        <f t="shared" ref="F114:F177" si="27">D114</f>
        <v>1</v>
      </c>
      <c r="G114" s="75"/>
      <c r="H114" s="75"/>
      <c r="I114" s="76" t="s">
        <v>173</v>
      </c>
      <c r="J114" s="80">
        <v>1</v>
      </c>
      <c r="K114" s="80">
        <f>D114-J114</f>
        <v>0</v>
      </c>
    </row>
    <row r="115" spans="1:11" ht="30" customHeight="1" x14ac:dyDescent="0.25">
      <c r="A115" s="178"/>
      <c r="B115" s="188"/>
      <c r="C115" s="75"/>
      <c r="D115" s="80">
        <v>25</v>
      </c>
      <c r="E115" s="76" t="s">
        <v>174</v>
      </c>
      <c r="F115" s="80">
        <f t="shared" si="27"/>
        <v>25</v>
      </c>
      <c r="G115" s="75"/>
      <c r="H115" s="75"/>
      <c r="I115" s="76" t="s">
        <v>174</v>
      </c>
      <c r="J115" s="80">
        <v>25</v>
      </c>
      <c r="K115" s="80">
        <f t="shared" ref="K115:K178" si="28">D115-J115</f>
        <v>0</v>
      </c>
    </row>
    <row r="116" spans="1:11" ht="24" customHeight="1" x14ac:dyDescent="0.25">
      <c r="A116" s="178"/>
      <c r="B116" s="188"/>
      <c r="C116" s="75"/>
      <c r="D116" s="80">
        <v>4</v>
      </c>
      <c r="E116" s="76" t="s">
        <v>175</v>
      </c>
      <c r="F116" s="80">
        <f t="shared" si="27"/>
        <v>4</v>
      </c>
      <c r="G116" s="75"/>
      <c r="H116" s="75"/>
      <c r="I116" s="76" t="s">
        <v>175</v>
      </c>
      <c r="J116" s="80">
        <v>4</v>
      </c>
      <c r="K116" s="80">
        <f t="shared" si="28"/>
        <v>0</v>
      </c>
    </row>
    <row r="117" spans="1:11" ht="24" customHeight="1" x14ac:dyDescent="0.25">
      <c r="A117" s="178"/>
      <c r="B117" s="188"/>
      <c r="C117" s="75"/>
      <c r="D117" s="80">
        <v>1</v>
      </c>
      <c r="E117" s="76" t="s">
        <v>176</v>
      </c>
      <c r="F117" s="80">
        <f t="shared" si="27"/>
        <v>1</v>
      </c>
      <c r="G117" s="75"/>
      <c r="H117" s="75"/>
      <c r="I117" s="76" t="s">
        <v>176</v>
      </c>
      <c r="J117" s="80">
        <v>1</v>
      </c>
      <c r="K117" s="80">
        <f t="shared" si="28"/>
        <v>0</v>
      </c>
    </row>
    <row r="118" spans="1:11" ht="25.5" customHeight="1" x14ac:dyDescent="0.25">
      <c r="A118" s="178"/>
      <c r="B118" s="188"/>
      <c r="C118" s="75"/>
      <c r="D118" s="80">
        <v>16</v>
      </c>
      <c r="E118" s="76" t="s">
        <v>177</v>
      </c>
      <c r="F118" s="80">
        <f t="shared" si="27"/>
        <v>16</v>
      </c>
      <c r="G118" s="75"/>
      <c r="H118" s="75"/>
      <c r="I118" s="76" t="s">
        <v>177</v>
      </c>
      <c r="J118" s="80">
        <v>16</v>
      </c>
      <c r="K118" s="80">
        <f t="shared" si="28"/>
        <v>0</v>
      </c>
    </row>
    <row r="119" spans="1:11" ht="25.5" customHeight="1" x14ac:dyDescent="0.25">
      <c r="A119" s="178"/>
      <c r="B119" s="188"/>
      <c r="C119" s="75"/>
      <c r="D119" s="80">
        <v>12</v>
      </c>
      <c r="E119" s="76" t="s">
        <v>178</v>
      </c>
      <c r="F119" s="80">
        <f t="shared" si="27"/>
        <v>12</v>
      </c>
      <c r="G119" s="75"/>
      <c r="H119" s="75"/>
      <c r="I119" s="76" t="s">
        <v>178</v>
      </c>
      <c r="J119" s="80">
        <v>12</v>
      </c>
      <c r="K119" s="80">
        <f t="shared" si="28"/>
        <v>0</v>
      </c>
    </row>
    <row r="120" spans="1:11" ht="39" customHeight="1" x14ac:dyDescent="0.25">
      <c r="A120" s="178"/>
      <c r="B120" s="188"/>
      <c r="C120" s="75"/>
      <c r="D120" s="80">
        <v>6</v>
      </c>
      <c r="E120" s="76" t="s">
        <v>179</v>
      </c>
      <c r="F120" s="80">
        <f t="shared" si="27"/>
        <v>6</v>
      </c>
      <c r="G120" s="75"/>
      <c r="H120" s="75"/>
      <c r="I120" s="76" t="s">
        <v>179</v>
      </c>
      <c r="J120" s="80">
        <v>6</v>
      </c>
      <c r="K120" s="80">
        <f t="shared" si="28"/>
        <v>0</v>
      </c>
    </row>
    <row r="121" spans="1:11" ht="39" customHeight="1" x14ac:dyDescent="0.25">
      <c r="A121" s="178"/>
      <c r="B121" s="188"/>
      <c r="C121" s="75"/>
      <c r="D121" s="80">
        <v>45</v>
      </c>
      <c r="E121" s="76" t="s">
        <v>180</v>
      </c>
      <c r="F121" s="80">
        <f t="shared" si="27"/>
        <v>45</v>
      </c>
      <c r="G121" s="75"/>
      <c r="H121" s="75"/>
      <c r="I121" s="76" t="s">
        <v>180</v>
      </c>
      <c r="J121" s="80">
        <v>39</v>
      </c>
      <c r="K121" s="80">
        <f t="shared" si="28"/>
        <v>6</v>
      </c>
    </row>
    <row r="122" spans="1:11" ht="39" customHeight="1" x14ac:dyDescent="0.25">
      <c r="A122" s="178"/>
      <c r="B122" s="188"/>
      <c r="C122" s="75"/>
      <c r="D122" s="80">
        <v>23</v>
      </c>
      <c r="E122" s="76" t="s">
        <v>179</v>
      </c>
      <c r="F122" s="80">
        <f t="shared" si="27"/>
        <v>23</v>
      </c>
      <c r="G122" s="75"/>
      <c r="H122" s="75"/>
      <c r="I122" s="76" t="s">
        <v>179</v>
      </c>
      <c r="J122" s="80">
        <v>23</v>
      </c>
      <c r="K122" s="80">
        <f t="shared" si="28"/>
        <v>0</v>
      </c>
    </row>
    <row r="123" spans="1:11" ht="39" customHeight="1" x14ac:dyDescent="0.25">
      <c r="A123" s="178"/>
      <c r="B123" s="188"/>
      <c r="C123" s="75"/>
      <c r="D123" s="80">
        <v>8</v>
      </c>
      <c r="E123" s="76" t="s">
        <v>181</v>
      </c>
      <c r="F123" s="80">
        <f t="shared" si="27"/>
        <v>8</v>
      </c>
      <c r="G123" s="75"/>
      <c r="H123" s="75"/>
      <c r="I123" s="76" t="s">
        <v>181</v>
      </c>
      <c r="J123" s="80">
        <v>8</v>
      </c>
      <c r="K123" s="80">
        <f t="shared" si="28"/>
        <v>0</v>
      </c>
    </row>
    <row r="124" spans="1:11" ht="23.25" customHeight="1" x14ac:dyDescent="0.25">
      <c r="A124" s="178"/>
      <c r="B124" s="188"/>
      <c r="C124" s="75"/>
      <c r="D124" s="80">
        <v>1</v>
      </c>
      <c r="E124" s="76" t="s">
        <v>182</v>
      </c>
      <c r="F124" s="80">
        <f t="shared" si="27"/>
        <v>1</v>
      </c>
      <c r="G124" s="75"/>
      <c r="H124" s="75"/>
      <c r="I124" s="76" t="s">
        <v>182</v>
      </c>
      <c r="J124" s="80">
        <v>1</v>
      </c>
      <c r="K124" s="80">
        <f t="shared" si="28"/>
        <v>0</v>
      </c>
    </row>
    <row r="125" spans="1:11" ht="23.25" customHeight="1" x14ac:dyDescent="0.25">
      <c r="A125" s="178"/>
      <c r="B125" s="188"/>
      <c r="C125" s="75"/>
      <c r="D125" s="80">
        <v>2</v>
      </c>
      <c r="E125" s="76" t="s">
        <v>183</v>
      </c>
      <c r="F125" s="80">
        <f t="shared" si="27"/>
        <v>2</v>
      </c>
      <c r="G125" s="75"/>
      <c r="H125" s="75"/>
      <c r="I125" s="76" t="s">
        <v>183</v>
      </c>
      <c r="J125" s="80">
        <v>2</v>
      </c>
      <c r="K125" s="80">
        <f t="shared" si="28"/>
        <v>0</v>
      </c>
    </row>
    <row r="126" spans="1:11" ht="23.25" customHeight="1" x14ac:dyDescent="0.25">
      <c r="A126" s="178"/>
      <c r="B126" s="188"/>
      <c r="C126" s="75"/>
      <c r="D126" s="80">
        <v>4</v>
      </c>
      <c r="E126" s="76" t="s">
        <v>184</v>
      </c>
      <c r="F126" s="80">
        <f t="shared" si="27"/>
        <v>4</v>
      </c>
      <c r="G126" s="75"/>
      <c r="H126" s="75"/>
      <c r="I126" s="76" t="s">
        <v>184</v>
      </c>
      <c r="J126" s="80">
        <v>4</v>
      </c>
      <c r="K126" s="80">
        <f t="shared" si="28"/>
        <v>0</v>
      </c>
    </row>
    <row r="127" spans="1:11" ht="39" customHeight="1" x14ac:dyDescent="0.25">
      <c r="A127" s="178"/>
      <c r="B127" s="188"/>
      <c r="C127" s="75"/>
      <c r="D127" s="80">
        <v>68</v>
      </c>
      <c r="E127" s="76" t="s">
        <v>185</v>
      </c>
      <c r="F127" s="80">
        <f t="shared" si="27"/>
        <v>68</v>
      </c>
      <c r="G127" s="75"/>
      <c r="H127" s="75"/>
      <c r="I127" s="76" t="s">
        <v>185</v>
      </c>
      <c r="J127" s="80">
        <v>68</v>
      </c>
      <c r="K127" s="80">
        <f t="shared" si="28"/>
        <v>0</v>
      </c>
    </row>
    <row r="128" spans="1:11" ht="32.25" customHeight="1" x14ac:dyDescent="0.25">
      <c r="A128" s="178"/>
      <c r="B128" s="188"/>
      <c r="C128" s="75"/>
      <c r="D128" s="80">
        <v>20</v>
      </c>
      <c r="E128" s="76" t="s">
        <v>186</v>
      </c>
      <c r="F128" s="80">
        <f t="shared" si="27"/>
        <v>20</v>
      </c>
      <c r="G128" s="75"/>
      <c r="H128" s="75"/>
      <c r="I128" s="76" t="s">
        <v>186</v>
      </c>
      <c r="J128" s="80">
        <v>20</v>
      </c>
      <c r="K128" s="80">
        <f t="shared" si="28"/>
        <v>0</v>
      </c>
    </row>
    <row r="129" spans="1:11" ht="30" customHeight="1" x14ac:dyDescent="0.25">
      <c r="A129" s="178"/>
      <c r="B129" s="188"/>
      <c r="C129" s="75"/>
      <c r="D129" s="80">
        <v>100</v>
      </c>
      <c r="E129" s="76" t="s">
        <v>187</v>
      </c>
      <c r="F129" s="80">
        <f t="shared" si="27"/>
        <v>100</v>
      </c>
      <c r="G129" s="75"/>
      <c r="H129" s="75"/>
      <c r="I129" s="76" t="s">
        <v>187</v>
      </c>
      <c r="J129" s="80">
        <v>100</v>
      </c>
      <c r="K129" s="80">
        <f t="shared" si="28"/>
        <v>0</v>
      </c>
    </row>
    <row r="130" spans="1:11" ht="30.75" customHeight="1" x14ac:dyDescent="0.25">
      <c r="A130" s="178"/>
      <c r="B130" s="188"/>
      <c r="C130" s="75"/>
      <c r="D130" s="80">
        <v>40</v>
      </c>
      <c r="E130" s="76" t="s">
        <v>188</v>
      </c>
      <c r="F130" s="80">
        <f t="shared" si="27"/>
        <v>40</v>
      </c>
      <c r="G130" s="75"/>
      <c r="H130" s="75"/>
      <c r="I130" s="76" t="s">
        <v>188</v>
      </c>
      <c r="J130" s="80">
        <v>40</v>
      </c>
      <c r="K130" s="80">
        <f t="shared" si="28"/>
        <v>0</v>
      </c>
    </row>
    <row r="131" spans="1:11" ht="27.75" customHeight="1" x14ac:dyDescent="0.25">
      <c r="A131" s="178"/>
      <c r="B131" s="188"/>
      <c r="C131" s="75"/>
      <c r="D131" s="80">
        <v>378</v>
      </c>
      <c r="E131" s="76" t="s">
        <v>186</v>
      </c>
      <c r="F131" s="80">
        <f t="shared" si="27"/>
        <v>378</v>
      </c>
      <c r="G131" s="75"/>
      <c r="H131" s="75"/>
      <c r="I131" s="76" t="s">
        <v>186</v>
      </c>
      <c r="J131" s="80">
        <v>303</v>
      </c>
      <c r="K131" s="80">
        <f t="shared" si="28"/>
        <v>75</v>
      </c>
    </row>
    <row r="132" spans="1:11" ht="27" customHeight="1" x14ac:dyDescent="0.25">
      <c r="A132" s="178"/>
      <c r="B132" s="188"/>
      <c r="C132" s="75"/>
      <c r="D132" s="80">
        <v>22</v>
      </c>
      <c r="E132" s="76" t="s">
        <v>189</v>
      </c>
      <c r="F132" s="80">
        <f t="shared" si="27"/>
        <v>22</v>
      </c>
      <c r="G132" s="75"/>
      <c r="H132" s="75"/>
      <c r="I132" s="76" t="s">
        <v>189</v>
      </c>
      <c r="J132" s="80">
        <v>19</v>
      </c>
      <c r="K132" s="80">
        <f t="shared" si="28"/>
        <v>3</v>
      </c>
    </row>
    <row r="133" spans="1:11" ht="27" customHeight="1" x14ac:dyDescent="0.25">
      <c r="A133" s="178"/>
      <c r="B133" s="188"/>
      <c r="C133" s="75"/>
      <c r="D133" s="80">
        <v>6</v>
      </c>
      <c r="E133" s="76" t="s">
        <v>190</v>
      </c>
      <c r="F133" s="80">
        <f t="shared" si="27"/>
        <v>6</v>
      </c>
      <c r="G133" s="75"/>
      <c r="H133" s="75"/>
      <c r="I133" s="76" t="s">
        <v>190</v>
      </c>
      <c r="J133" s="80">
        <v>6</v>
      </c>
      <c r="K133" s="80">
        <f t="shared" si="28"/>
        <v>0</v>
      </c>
    </row>
    <row r="134" spans="1:11" ht="16.5" customHeight="1" x14ac:dyDescent="0.25">
      <c r="A134" s="178"/>
      <c r="B134" s="188"/>
      <c r="C134" s="75"/>
      <c r="D134" s="80">
        <v>218</v>
      </c>
      <c r="E134" s="76" t="s">
        <v>191</v>
      </c>
      <c r="F134" s="80">
        <f t="shared" si="27"/>
        <v>218</v>
      </c>
      <c r="G134" s="75"/>
      <c r="H134" s="75"/>
      <c r="I134" s="76" t="s">
        <v>191</v>
      </c>
      <c r="J134" s="80">
        <v>184</v>
      </c>
      <c r="K134" s="80">
        <f t="shared" si="28"/>
        <v>34</v>
      </c>
    </row>
    <row r="135" spans="1:11" ht="16.5" customHeight="1" x14ac:dyDescent="0.25">
      <c r="A135" s="178"/>
      <c r="B135" s="188"/>
      <c r="C135" s="75"/>
      <c r="D135" s="80">
        <v>10</v>
      </c>
      <c r="E135" s="76" t="s">
        <v>192</v>
      </c>
      <c r="F135" s="80">
        <f t="shared" si="27"/>
        <v>10</v>
      </c>
      <c r="G135" s="75"/>
      <c r="H135" s="75"/>
      <c r="I135" s="76" t="s">
        <v>192</v>
      </c>
      <c r="J135" s="80">
        <v>0</v>
      </c>
      <c r="K135" s="80">
        <f t="shared" si="28"/>
        <v>10</v>
      </c>
    </row>
    <row r="136" spans="1:11" ht="16.5" customHeight="1" x14ac:dyDescent="0.25">
      <c r="A136" s="178"/>
      <c r="B136" s="188"/>
      <c r="C136" s="75"/>
      <c r="D136" s="80">
        <v>48</v>
      </c>
      <c r="E136" s="76" t="s">
        <v>193</v>
      </c>
      <c r="F136" s="80">
        <f t="shared" si="27"/>
        <v>48</v>
      </c>
      <c r="G136" s="75"/>
      <c r="H136" s="75"/>
      <c r="I136" s="76" t="s">
        <v>193</v>
      </c>
      <c r="J136" s="80">
        <v>48</v>
      </c>
      <c r="K136" s="80">
        <f t="shared" si="28"/>
        <v>0</v>
      </c>
    </row>
    <row r="137" spans="1:11" ht="16.5" customHeight="1" x14ac:dyDescent="0.25">
      <c r="A137" s="178"/>
      <c r="B137" s="188"/>
      <c r="C137" s="75"/>
      <c r="D137" s="80">
        <v>27</v>
      </c>
      <c r="E137" s="76" t="s">
        <v>194</v>
      </c>
      <c r="F137" s="80">
        <f t="shared" si="27"/>
        <v>27</v>
      </c>
      <c r="G137" s="75"/>
      <c r="H137" s="75"/>
      <c r="I137" s="76" t="s">
        <v>194</v>
      </c>
      <c r="J137" s="80">
        <v>27</v>
      </c>
      <c r="K137" s="80">
        <f t="shared" si="28"/>
        <v>0</v>
      </c>
    </row>
    <row r="138" spans="1:11" ht="16.5" customHeight="1" x14ac:dyDescent="0.25">
      <c r="A138" s="178"/>
      <c r="B138" s="188"/>
      <c r="C138" s="75"/>
      <c r="D138" s="80">
        <v>48</v>
      </c>
      <c r="E138" s="76" t="s">
        <v>195</v>
      </c>
      <c r="F138" s="80">
        <f t="shared" si="27"/>
        <v>48</v>
      </c>
      <c r="G138" s="75"/>
      <c r="H138" s="75"/>
      <c r="I138" s="76" t="s">
        <v>195</v>
      </c>
      <c r="J138" s="80">
        <v>48</v>
      </c>
      <c r="K138" s="80">
        <f t="shared" si="28"/>
        <v>0</v>
      </c>
    </row>
    <row r="139" spans="1:11" ht="16.5" customHeight="1" x14ac:dyDescent="0.25">
      <c r="A139" s="178"/>
      <c r="B139" s="188"/>
      <c r="C139" s="75"/>
      <c r="D139" s="80">
        <v>10</v>
      </c>
      <c r="E139" s="76" t="s">
        <v>196</v>
      </c>
      <c r="F139" s="80">
        <f t="shared" si="27"/>
        <v>10</v>
      </c>
      <c r="G139" s="75"/>
      <c r="H139" s="75"/>
      <c r="I139" s="76" t="s">
        <v>196</v>
      </c>
      <c r="J139" s="80">
        <v>10</v>
      </c>
      <c r="K139" s="80">
        <f t="shared" si="28"/>
        <v>0</v>
      </c>
    </row>
    <row r="140" spans="1:11" ht="17.25" customHeight="1" x14ac:dyDescent="0.25">
      <c r="A140" s="178"/>
      <c r="B140" s="188"/>
      <c r="C140" s="75"/>
      <c r="D140" s="80">
        <v>4</v>
      </c>
      <c r="E140" s="76" t="s">
        <v>197</v>
      </c>
      <c r="F140" s="80">
        <f t="shared" si="27"/>
        <v>4</v>
      </c>
      <c r="G140" s="75"/>
      <c r="H140" s="75"/>
      <c r="I140" s="76" t="s">
        <v>197</v>
      </c>
      <c r="J140" s="80">
        <v>4</v>
      </c>
      <c r="K140" s="80">
        <f t="shared" si="28"/>
        <v>0</v>
      </c>
    </row>
    <row r="141" spans="1:11" ht="17.25" customHeight="1" x14ac:dyDescent="0.25">
      <c r="A141" s="178"/>
      <c r="B141" s="188"/>
      <c r="C141" s="75"/>
      <c r="D141" s="80">
        <v>65</v>
      </c>
      <c r="E141" s="76" t="s">
        <v>198</v>
      </c>
      <c r="F141" s="80">
        <f t="shared" si="27"/>
        <v>65</v>
      </c>
      <c r="G141" s="75"/>
      <c r="H141" s="75"/>
      <c r="I141" s="76" t="s">
        <v>198</v>
      </c>
      <c r="J141" s="80">
        <v>55</v>
      </c>
      <c r="K141" s="80">
        <f t="shared" si="28"/>
        <v>10</v>
      </c>
    </row>
    <row r="142" spans="1:11" ht="17.25" customHeight="1" x14ac:dyDescent="0.25">
      <c r="A142" s="178"/>
      <c r="B142" s="188"/>
      <c r="C142" s="75"/>
      <c r="D142" s="80">
        <v>20</v>
      </c>
      <c r="E142" s="76" t="s">
        <v>199</v>
      </c>
      <c r="F142" s="80">
        <f t="shared" si="27"/>
        <v>20</v>
      </c>
      <c r="G142" s="75"/>
      <c r="H142" s="75"/>
      <c r="I142" s="76" t="s">
        <v>199</v>
      </c>
      <c r="J142" s="80">
        <v>20</v>
      </c>
      <c r="K142" s="80">
        <f t="shared" si="28"/>
        <v>0</v>
      </c>
    </row>
    <row r="143" spans="1:11" ht="31.5" customHeight="1" x14ac:dyDescent="0.25">
      <c r="A143" s="178"/>
      <c r="B143" s="188"/>
      <c r="C143" s="75"/>
      <c r="D143" s="80">
        <v>4</v>
      </c>
      <c r="E143" s="76" t="s">
        <v>200</v>
      </c>
      <c r="F143" s="80">
        <f t="shared" si="27"/>
        <v>4</v>
      </c>
      <c r="G143" s="75"/>
      <c r="H143" s="75"/>
      <c r="I143" s="76" t="s">
        <v>200</v>
      </c>
      <c r="J143" s="80">
        <v>0</v>
      </c>
      <c r="K143" s="80">
        <f t="shared" si="28"/>
        <v>4</v>
      </c>
    </row>
    <row r="144" spans="1:11" ht="31.5" customHeight="1" x14ac:dyDescent="0.25">
      <c r="A144" s="178"/>
      <c r="B144" s="188"/>
      <c r="C144" s="75"/>
      <c r="D144" s="80">
        <v>7</v>
      </c>
      <c r="E144" s="76" t="s">
        <v>201</v>
      </c>
      <c r="F144" s="80">
        <f t="shared" si="27"/>
        <v>7</v>
      </c>
      <c r="G144" s="75"/>
      <c r="H144" s="75"/>
      <c r="I144" s="76" t="s">
        <v>201</v>
      </c>
      <c r="J144" s="80">
        <v>7</v>
      </c>
      <c r="K144" s="80">
        <f t="shared" si="28"/>
        <v>0</v>
      </c>
    </row>
    <row r="145" spans="1:11" ht="30.75" customHeight="1" x14ac:dyDescent="0.25">
      <c r="A145" s="178"/>
      <c r="B145" s="188"/>
      <c r="C145" s="75"/>
      <c r="D145" s="80">
        <v>2</v>
      </c>
      <c r="E145" s="76" t="s">
        <v>202</v>
      </c>
      <c r="F145" s="80">
        <f t="shared" si="27"/>
        <v>2</v>
      </c>
      <c r="G145" s="75"/>
      <c r="H145" s="75"/>
      <c r="I145" s="76" t="s">
        <v>202</v>
      </c>
      <c r="J145" s="80">
        <v>2</v>
      </c>
      <c r="K145" s="80">
        <f t="shared" si="28"/>
        <v>0</v>
      </c>
    </row>
    <row r="146" spans="1:11" ht="30.75" customHeight="1" x14ac:dyDescent="0.25">
      <c r="A146" s="178"/>
      <c r="B146" s="188"/>
      <c r="C146" s="75"/>
      <c r="D146" s="80">
        <v>5</v>
      </c>
      <c r="E146" s="76" t="s">
        <v>203</v>
      </c>
      <c r="F146" s="80">
        <f t="shared" si="27"/>
        <v>5</v>
      </c>
      <c r="G146" s="75"/>
      <c r="H146" s="75"/>
      <c r="I146" s="76" t="s">
        <v>203</v>
      </c>
      <c r="J146" s="80">
        <v>3</v>
      </c>
      <c r="K146" s="80">
        <f t="shared" si="28"/>
        <v>2</v>
      </c>
    </row>
    <row r="147" spans="1:11" ht="32.25" customHeight="1" x14ac:dyDescent="0.25">
      <c r="A147" s="178"/>
      <c r="B147" s="188"/>
      <c r="C147" s="75"/>
      <c r="D147" s="80">
        <v>2</v>
      </c>
      <c r="E147" s="76" t="s">
        <v>204</v>
      </c>
      <c r="F147" s="80">
        <f t="shared" si="27"/>
        <v>2</v>
      </c>
      <c r="G147" s="75"/>
      <c r="H147" s="75"/>
      <c r="I147" s="76" t="s">
        <v>204</v>
      </c>
      <c r="J147" s="80">
        <v>0</v>
      </c>
      <c r="K147" s="80">
        <f t="shared" si="28"/>
        <v>2</v>
      </c>
    </row>
    <row r="148" spans="1:11" ht="21.75" customHeight="1" x14ac:dyDescent="0.25">
      <c r="A148" s="178"/>
      <c r="B148" s="188"/>
      <c r="C148" s="75"/>
      <c r="D148" s="80">
        <v>1</v>
      </c>
      <c r="E148" s="76" t="s">
        <v>205</v>
      </c>
      <c r="F148" s="80">
        <f t="shared" si="27"/>
        <v>1</v>
      </c>
      <c r="G148" s="75"/>
      <c r="H148" s="75"/>
      <c r="I148" s="76" t="s">
        <v>205</v>
      </c>
      <c r="J148" s="80">
        <v>1</v>
      </c>
      <c r="K148" s="80">
        <f t="shared" si="28"/>
        <v>0</v>
      </c>
    </row>
    <row r="149" spans="1:11" ht="30.75" customHeight="1" x14ac:dyDescent="0.25">
      <c r="A149" s="178"/>
      <c r="B149" s="188"/>
      <c r="C149" s="75"/>
      <c r="D149" s="80">
        <v>3</v>
      </c>
      <c r="E149" s="76" t="s">
        <v>206</v>
      </c>
      <c r="F149" s="80">
        <f t="shared" si="27"/>
        <v>3</v>
      </c>
      <c r="G149" s="75"/>
      <c r="H149" s="75"/>
      <c r="I149" s="76" t="s">
        <v>206</v>
      </c>
      <c r="J149" s="80">
        <v>1</v>
      </c>
      <c r="K149" s="80">
        <f t="shared" si="28"/>
        <v>2</v>
      </c>
    </row>
    <row r="150" spans="1:11" ht="30.75" customHeight="1" x14ac:dyDescent="0.25">
      <c r="A150" s="178"/>
      <c r="B150" s="188"/>
      <c r="C150" s="75"/>
      <c r="D150" s="80">
        <v>4</v>
      </c>
      <c r="E150" s="76" t="s">
        <v>207</v>
      </c>
      <c r="F150" s="80">
        <f t="shared" si="27"/>
        <v>4</v>
      </c>
      <c r="G150" s="75"/>
      <c r="H150" s="75"/>
      <c r="I150" s="76" t="s">
        <v>207</v>
      </c>
      <c r="J150" s="80">
        <v>4</v>
      </c>
      <c r="K150" s="80">
        <f t="shared" si="28"/>
        <v>0</v>
      </c>
    </row>
    <row r="151" spans="1:11" ht="30.75" customHeight="1" x14ac:dyDescent="0.25">
      <c r="A151" s="178"/>
      <c r="B151" s="188"/>
      <c r="C151" s="75"/>
      <c r="D151" s="80">
        <v>2</v>
      </c>
      <c r="E151" s="76" t="s">
        <v>208</v>
      </c>
      <c r="F151" s="80">
        <f t="shared" si="27"/>
        <v>2</v>
      </c>
      <c r="G151" s="75"/>
      <c r="H151" s="75"/>
      <c r="I151" s="76" t="s">
        <v>208</v>
      </c>
      <c r="J151" s="80">
        <v>2</v>
      </c>
      <c r="K151" s="80">
        <f t="shared" si="28"/>
        <v>0</v>
      </c>
    </row>
    <row r="152" spans="1:11" ht="29.25" customHeight="1" x14ac:dyDescent="0.25">
      <c r="A152" s="178"/>
      <c r="B152" s="188"/>
      <c r="C152" s="75"/>
      <c r="D152" s="80">
        <v>1</v>
      </c>
      <c r="E152" s="76" t="s">
        <v>209</v>
      </c>
      <c r="F152" s="80">
        <f t="shared" si="27"/>
        <v>1</v>
      </c>
      <c r="G152" s="75"/>
      <c r="H152" s="75"/>
      <c r="I152" s="76" t="s">
        <v>209</v>
      </c>
      <c r="J152" s="80">
        <v>1</v>
      </c>
      <c r="K152" s="80">
        <f t="shared" si="28"/>
        <v>0</v>
      </c>
    </row>
    <row r="153" spans="1:11" ht="30.75" customHeight="1" x14ac:dyDescent="0.25">
      <c r="A153" s="178"/>
      <c r="B153" s="188"/>
      <c r="C153" s="75"/>
      <c r="D153" s="80">
        <v>95</v>
      </c>
      <c r="E153" s="76" t="s">
        <v>210</v>
      </c>
      <c r="F153" s="80">
        <f t="shared" si="27"/>
        <v>95</v>
      </c>
      <c r="G153" s="75"/>
      <c r="H153" s="75"/>
      <c r="I153" s="76" t="s">
        <v>210</v>
      </c>
      <c r="J153" s="80">
        <v>95</v>
      </c>
      <c r="K153" s="80">
        <f t="shared" si="28"/>
        <v>0</v>
      </c>
    </row>
    <row r="154" spans="1:11" ht="30" customHeight="1" x14ac:dyDescent="0.25">
      <c r="A154" s="178"/>
      <c r="B154" s="188"/>
      <c r="C154" s="75"/>
      <c r="D154" s="80">
        <v>62</v>
      </c>
      <c r="E154" s="76" t="s">
        <v>188</v>
      </c>
      <c r="F154" s="80">
        <f t="shared" si="27"/>
        <v>62</v>
      </c>
      <c r="G154" s="75"/>
      <c r="H154" s="75"/>
      <c r="I154" s="76" t="s">
        <v>188</v>
      </c>
      <c r="J154" s="80">
        <v>62</v>
      </c>
      <c r="K154" s="80">
        <f t="shared" si="28"/>
        <v>0</v>
      </c>
    </row>
    <row r="155" spans="1:11" ht="30" customHeight="1" x14ac:dyDescent="0.25">
      <c r="A155" s="178"/>
      <c r="B155" s="188"/>
      <c r="C155" s="75"/>
      <c r="D155" s="80">
        <v>10</v>
      </c>
      <c r="E155" s="76" t="s">
        <v>211</v>
      </c>
      <c r="F155" s="80">
        <f t="shared" si="27"/>
        <v>10</v>
      </c>
      <c r="G155" s="75"/>
      <c r="H155" s="75"/>
      <c r="I155" s="76" t="s">
        <v>211</v>
      </c>
      <c r="J155" s="80">
        <v>10</v>
      </c>
      <c r="K155" s="80">
        <f t="shared" si="28"/>
        <v>0</v>
      </c>
    </row>
    <row r="156" spans="1:11" ht="24" customHeight="1" x14ac:dyDescent="0.25">
      <c r="A156" s="178"/>
      <c r="B156" s="188"/>
      <c r="C156" s="75"/>
      <c r="D156" s="80">
        <v>100</v>
      </c>
      <c r="E156" s="76" t="s">
        <v>212</v>
      </c>
      <c r="F156" s="80">
        <f t="shared" si="27"/>
        <v>100</v>
      </c>
      <c r="G156" s="75"/>
      <c r="H156" s="75"/>
      <c r="I156" s="76" t="s">
        <v>212</v>
      </c>
      <c r="J156" s="80">
        <v>100</v>
      </c>
      <c r="K156" s="80">
        <f t="shared" si="28"/>
        <v>0</v>
      </c>
    </row>
    <row r="157" spans="1:11" ht="24" customHeight="1" x14ac:dyDescent="0.25">
      <c r="A157" s="178"/>
      <c r="B157" s="188"/>
      <c r="C157" s="75"/>
      <c r="D157" s="80">
        <v>30</v>
      </c>
      <c r="E157" s="76" t="s">
        <v>213</v>
      </c>
      <c r="F157" s="80">
        <f t="shared" si="27"/>
        <v>30</v>
      </c>
      <c r="G157" s="75"/>
      <c r="H157" s="75"/>
      <c r="I157" s="76" t="s">
        <v>213</v>
      </c>
      <c r="J157" s="80">
        <v>30</v>
      </c>
      <c r="K157" s="80">
        <f t="shared" si="28"/>
        <v>0</v>
      </c>
    </row>
    <row r="158" spans="1:11" ht="24" customHeight="1" x14ac:dyDescent="0.25">
      <c r="A158" s="178"/>
      <c r="B158" s="188"/>
      <c r="C158" s="75"/>
      <c r="D158" s="80">
        <v>30</v>
      </c>
      <c r="E158" s="76" t="s">
        <v>214</v>
      </c>
      <c r="F158" s="80">
        <f t="shared" si="27"/>
        <v>30</v>
      </c>
      <c r="G158" s="75"/>
      <c r="H158" s="75"/>
      <c r="I158" s="76" t="s">
        <v>214</v>
      </c>
      <c r="J158" s="80">
        <v>30</v>
      </c>
      <c r="K158" s="80">
        <f t="shared" si="28"/>
        <v>0</v>
      </c>
    </row>
    <row r="159" spans="1:11" ht="24" customHeight="1" x14ac:dyDescent="0.25">
      <c r="A159" s="178"/>
      <c r="B159" s="188"/>
      <c r="C159" s="75"/>
      <c r="D159" s="80">
        <v>60</v>
      </c>
      <c r="E159" s="76" t="s">
        <v>215</v>
      </c>
      <c r="F159" s="80">
        <f t="shared" si="27"/>
        <v>60</v>
      </c>
      <c r="G159" s="75"/>
      <c r="H159" s="75"/>
      <c r="I159" s="76" t="s">
        <v>215</v>
      </c>
      <c r="J159" s="80">
        <v>60</v>
      </c>
      <c r="K159" s="80">
        <f t="shared" si="28"/>
        <v>0</v>
      </c>
    </row>
    <row r="160" spans="1:11" ht="24" customHeight="1" x14ac:dyDescent="0.25">
      <c r="A160" s="178"/>
      <c r="B160" s="188"/>
      <c r="C160" s="75"/>
      <c r="D160" s="80">
        <v>30</v>
      </c>
      <c r="E160" s="76" t="s">
        <v>216</v>
      </c>
      <c r="F160" s="80">
        <f t="shared" si="27"/>
        <v>30</v>
      </c>
      <c r="G160" s="75"/>
      <c r="H160" s="75"/>
      <c r="I160" s="76" t="s">
        <v>216</v>
      </c>
      <c r="J160" s="80">
        <v>30</v>
      </c>
      <c r="K160" s="80">
        <f t="shared" si="28"/>
        <v>0</v>
      </c>
    </row>
    <row r="161" spans="1:11" ht="24" customHeight="1" x14ac:dyDescent="0.25">
      <c r="A161" s="178"/>
      <c r="B161" s="188"/>
      <c r="C161" s="75"/>
      <c r="D161" s="80">
        <v>20</v>
      </c>
      <c r="E161" s="76" t="s">
        <v>217</v>
      </c>
      <c r="F161" s="80">
        <f t="shared" si="27"/>
        <v>20</v>
      </c>
      <c r="G161" s="75"/>
      <c r="H161" s="75"/>
      <c r="I161" s="76" t="s">
        <v>217</v>
      </c>
      <c r="J161" s="80">
        <v>20</v>
      </c>
      <c r="K161" s="80">
        <f t="shared" si="28"/>
        <v>0</v>
      </c>
    </row>
    <row r="162" spans="1:11" ht="24" customHeight="1" x14ac:dyDescent="0.25">
      <c r="A162" s="178"/>
      <c r="B162" s="188"/>
      <c r="C162" s="75"/>
      <c r="D162" s="80">
        <v>27</v>
      </c>
      <c r="E162" s="76" t="s">
        <v>218</v>
      </c>
      <c r="F162" s="80">
        <f t="shared" si="27"/>
        <v>27</v>
      </c>
      <c r="G162" s="75"/>
      <c r="H162" s="75"/>
      <c r="I162" s="76" t="s">
        <v>218</v>
      </c>
      <c r="J162" s="80">
        <v>27</v>
      </c>
      <c r="K162" s="80">
        <f t="shared" si="28"/>
        <v>0</v>
      </c>
    </row>
    <row r="163" spans="1:11" ht="21.75" customHeight="1" x14ac:dyDescent="0.25">
      <c r="A163" s="178"/>
      <c r="B163" s="188"/>
      <c r="C163" s="75"/>
      <c r="D163" s="80">
        <v>27</v>
      </c>
      <c r="E163" s="76" t="s">
        <v>219</v>
      </c>
      <c r="F163" s="80">
        <f t="shared" si="27"/>
        <v>27</v>
      </c>
      <c r="G163" s="75"/>
      <c r="H163" s="75"/>
      <c r="I163" s="76" t="s">
        <v>219</v>
      </c>
      <c r="J163" s="80">
        <v>27</v>
      </c>
      <c r="K163" s="80">
        <f t="shared" si="28"/>
        <v>0</v>
      </c>
    </row>
    <row r="164" spans="1:11" ht="32.25" customHeight="1" x14ac:dyDescent="0.25">
      <c r="A164" s="178"/>
      <c r="B164" s="188"/>
      <c r="C164" s="75"/>
      <c r="D164" s="80">
        <v>2</v>
      </c>
      <c r="E164" s="76" t="s">
        <v>220</v>
      </c>
      <c r="F164" s="80">
        <f t="shared" si="27"/>
        <v>2</v>
      </c>
      <c r="G164" s="75"/>
      <c r="H164" s="75"/>
      <c r="I164" s="76" t="s">
        <v>220</v>
      </c>
      <c r="J164" s="80">
        <v>0.56000000000000005</v>
      </c>
      <c r="K164" s="80">
        <f t="shared" si="28"/>
        <v>1.44</v>
      </c>
    </row>
    <row r="165" spans="1:11" ht="19.5" customHeight="1" x14ac:dyDescent="0.25">
      <c r="A165" s="178"/>
      <c r="B165" s="188"/>
      <c r="C165" s="75"/>
      <c r="D165" s="80">
        <v>180</v>
      </c>
      <c r="E165" s="76" t="s">
        <v>221</v>
      </c>
      <c r="F165" s="80">
        <f t="shared" si="27"/>
        <v>180</v>
      </c>
      <c r="G165" s="75"/>
      <c r="H165" s="75"/>
      <c r="I165" s="76" t="s">
        <v>221</v>
      </c>
      <c r="J165" s="80">
        <v>56</v>
      </c>
      <c r="K165" s="80">
        <f t="shared" si="28"/>
        <v>124</v>
      </c>
    </row>
    <row r="166" spans="1:11" ht="19.5" customHeight="1" x14ac:dyDescent="0.25">
      <c r="A166" s="178"/>
      <c r="B166" s="188"/>
      <c r="C166" s="75"/>
      <c r="D166" s="80">
        <v>80</v>
      </c>
      <c r="E166" s="76" t="s">
        <v>213</v>
      </c>
      <c r="F166" s="80">
        <f t="shared" si="27"/>
        <v>80</v>
      </c>
      <c r="G166" s="75"/>
      <c r="H166" s="75"/>
      <c r="I166" s="76" t="s">
        <v>213</v>
      </c>
      <c r="J166" s="80">
        <v>80</v>
      </c>
      <c r="K166" s="80">
        <f t="shared" si="28"/>
        <v>0</v>
      </c>
    </row>
    <row r="167" spans="1:11" ht="27.75" customHeight="1" x14ac:dyDescent="0.25">
      <c r="A167" s="178"/>
      <c r="B167" s="188"/>
      <c r="C167" s="75"/>
      <c r="D167" s="80">
        <v>2</v>
      </c>
      <c r="E167" s="76" t="s">
        <v>222</v>
      </c>
      <c r="F167" s="80">
        <f t="shared" si="27"/>
        <v>2</v>
      </c>
      <c r="G167" s="75"/>
      <c r="H167" s="75"/>
      <c r="I167" s="76" t="s">
        <v>222</v>
      </c>
      <c r="J167" s="80">
        <v>2</v>
      </c>
      <c r="K167" s="80">
        <f t="shared" si="28"/>
        <v>0</v>
      </c>
    </row>
    <row r="168" spans="1:11" ht="27.75" customHeight="1" x14ac:dyDescent="0.25">
      <c r="A168" s="178"/>
      <c r="B168" s="188"/>
      <c r="C168" s="75"/>
      <c r="D168" s="80">
        <v>6</v>
      </c>
      <c r="E168" s="76" t="s">
        <v>223</v>
      </c>
      <c r="F168" s="80">
        <f t="shared" si="27"/>
        <v>6</v>
      </c>
      <c r="G168" s="75"/>
      <c r="H168" s="75"/>
      <c r="I168" s="76" t="s">
        <v>223</v>
      </c>
      <c r="J168" s="80">
        <v>6</v>
      </c>
      <c r="K168" s="80">
        <f t="shared" si="28"/>
        <v>0</v>
      </c>
    </row>
    <row r="169" spans="1:11" ht="21.75" customHeight="1" x14ac:dyDescent="0.25">
      <c r="A169" s="178"/>
      <c r="B169" s="188"/>
      <c r="C169" s="75"/>
      <c r="D169" s="80">
        <v>5</v>
      </c>
      <c r="E169" s="76" t="s">
        <v>224</v>
      </c>
      <c r="F169" s="80">
        <f t="shared" si="27"/>
        <v>5</v>
      </c>
      <c r="G169" s="75"/>
      <c r="H169" s="75"/>
      <c r="I169" s="76" t="s">
        <v>224</v>
      </c>
      <c r="J169" s="80">
        <v>5</v>
      </c>
      <c r="K169" s="80">
        <f t="shared" si="28"/>
        <v>0</v>
      </c>
    </row>
    <row r="170" spans="1:11" ht="29.25" customHeight="1" x14ac:dyDescent="0.25">
      <c r="A170" s="178"/>
      <c r="B170" s="188"/>
      <c r="C170" s="75"/>
      <c r="D170" s="80">
        <v>13</v>
      </c>
      <c r="E170" s="76" t="s">
        <v>225</v>
      </c>
      <c r="F170" s="80">
        <f t="shared" si="27"/>
        <v>13</v>
      </c>
      <c r="G170" s="75"/>
      <c r="H170" s="75"/>
      <c r="I170" s="76" t="s">
        <v>225</v>
      </c>
      <c r="J170" s="80">
        <v>13</v>
      </c>
      <c r="K170" s="80">
        <f t="shared" si="28"/>
        <v>0</v>
      </c>
    </row>
    <row r="171" spans="1:11" ht="29.25" customHeight="1" x14ac:dyDescent="0.25">
      <c r="A171" s="178"/>
      <c r="B171" s="188"/>
      <c r="C171" s="75"/>
      <c r="D171" s="80">
        <v>14</v>
      </c>
      <c r="E171" s="76" t="s">
        <v>226</v>
      </c>
      <c r="F171" s="80">
        <f t="shared" si="27"/>
        <v>14</v>
      </c>
      <c r="G171" s="75"/>
      <c r="H171" s="75"/>
      <c r="I171" s="76" t="s">
        <v>226</v>
      </c>
      <c r="J171" s="80">
        <v>14</v>
      </c>
      <c r="K171" s="80">
        <f t="shared" si="28"/>
        <v>0</v>
      </c>
    </row>
    <row r="172" spans="1:11" ht="39" customHeight="1" x14ac:dyDescent="0.25">
      <c r="A172" s="178"/>
      <c r="B172" s="188"/>
      <c r="C172" s="75"/>
      <c r="D172" s="80">
        <v>30</v>
      </c>
      <c r="E172" s="76" t="s">
        <v>227</v>
      </c>
      <c r="F172" s="80">
        <f t="shared" si="27"/>
        <v>30</v>
      </c>
      <c r="G172" s="75"/>
      <c r="H172" s="75"/>
      <c r="I172" s="76" t="s">
        <v>227</v>
      </c>
      <c r="J172" s="80">
        <v>30</v>
      </c>
      <c r="K172" s="80">
        <f t="shared" si="28"/>
        <v>0</v>
      </c>
    </row>
    <row r="173" spans="1:11" ht="39" customHeight="1" x14ac:dyDescent="0.25">
      <c r="A173" s="178"/>
      <c r="B173" s="188"/>
      <c r="C173" s="75"/>
      <c r="D173" s="80">
        <v>5</v>
      </c>
      <c r="E173" s="76" t="s">
        <v>228</v>
      </c>
      <c r="F173" s="80">
        <f t="shared" si="27"/>
        <v>5</v>
      </c>
      <c r="G173" s="75"/>
      <c r="H173" s="75"/>
      <c r="I173" s="76" t="s">
        <v>228</v>
      </c>
      <c r="J173" s="80">
        <v>5</v>
      </c>
      <c r="K173" s="80">
        <f t="shared" si="28"/>
        <v>0</v>
      </c>
    </row>
    <row r="174" spans="1:11" ht="28.5" customHeight="1" x14ac:dyDescent="0.25">
      <c r="A174" s="178"/>
      <c r="B174" s="188"/>
      <c r="C174" s="75"/>
      <c r="D174" s="80">
        <v>6</v>
      </c>
      <c r="E174" s="76" t="s">
        <v>229</v>
      </c>
      <c r="F174" s="80">
        <f t="shared" si="27"/>
        <v>6</v>
      </c>
      <c r="G174" s="75"/>
      <c r="H174" s="75"/>
      <c r="I174" s="76" t="s">
        <v>229</v>
      </c>
      <c r="J174" s="80">
        <v>6</v>
      </c>
      <c r="K174" s="80">
        <f t="shared" si="28"/>
        <v>0</v>
      </c>
    </row>
    <row r="175" spans="1:11" ht="26.25" customHeight="1" x14ac:dyDescent="0.25">
      <c r="A175" s="178"/>
      <c r="B175" s="188"/>
      <c r="C175" s="75"/>
      <c r="D175" s="80">
        <v>395</v>
      </c>
      <c r="E175" s="76" t="s">
        <v>230</v>
      </c>
      <c r="F175" s="80">
        <f t="shared" si="27"/>
        <v>395</v>
      </c>
      <c r="G175" s="75"/>
      <c r="H175" s="75"/>
      <c r="I175" s="76" t="s">
        <v>230</v>
      </c>
      <c r="J175" s="80">
        <v>395</v>
      </c>
      <c r="K175" s="80">
        <f t="shared" si="28"/>
        <v>0</v>
      </c>
    </row>
    <row r="176" spans="1:11" ht="27.75" customHeight="1" x14ac:dyDescent="0.25">
      <c r="A176" s="178"/>
      <c r="B176" s="189"/>
      <c r="C176" s="75"/>
      <c r="D176" s="80">
        <v>8</v>
      </c>
      <c r="E176" s="76" t="s">
        <v>231</v>
      </c>
      <c r="F176" s="80">
        <f t="shared" si="27"/>
        <v>8</v>
      </c>
      <c r="G176" s="75"/>
      <c r="H176" s="75"/>
      <c r="I176" s="76" t="s">
        <v>231</v>
      </c>
      <c r="J176" s="80">
        <v>8</v>
      </c>
      <c r="K176" s="80">
        <f t="shared" si="28"/>
        <v>0</v>
      </c>
    </row>
    <row r="177" spans="1:11" ht="19.5" customHeight="1" x14ac:dyDescent="0.25">
      <c r="A177" s="178"/>
      <c r="B177" s="187" t="s">
        <v>259</v>
      </c>
      <c r="C177" s="75"/>
      <c r="D177" s="80">
        <v>5</v>
      </c>
      <c r="E177" s="76" t="s">
        <v>232</v>
      </c>
      <c r="F177" s="80">
        <f t="shared" si="27"/>
        <v>5</v>
      </c>
      <c r="G177" s="75"/>
      <c r="H177" s="75"/>
      <c r="I177" s="76" t="s">
        <v>232</v>
      </c>
      <c r="J177" s="80">
        <v>5</v>
      </c>
      <c r="K177" s="80">
        <f t="shared" si="28"/>
        <v>0</v>
      </c>
    </row>
    <row r="178" spans="1:11" ht="19.5" customHeight="1" x14ac:dyDescent="0.25">
      <c r="A178" s="178"/>
      <c r="B178" s="188"/>
      <c r="C178" s="75"/>
      <c r="D178" s="80">
        <v>1</v>
      </c>
      <c r="E178" s="76" t="s">
        <v>233</v>
      </c>
      <c r="F178" s="80">
        <f t="shared" ref="F178:F201" si="29">D178</f>
        <v>1</v>
      </c>
      <c r="G178" s="75"/>
      <c r="H178" s="75"/>
      <c r="I178" s="76" t="s">
        <v>233</v>
      </c>
      <c r="J178" s="80">
        <v>1</v>
      </c>
      <c r="K178" s="80">
        <f t="shared" si="28"/>
        <v>0</v>
      </c>
    </row>
    <row r="179" spans="1:11" ht="19.5" customHeight="1" x14ac:dyDescent="0.25">
      <c r="A179" s="178"/>
      <c r="B179" s="188"/>
      <c r="C179" s="75"/>
      <c r="D179" s="80">
        <v>5</v>
      </c>
      <c r="E179" s="76" t="s">
        <v>234</v>
      </c>
      <c r="F179" s="80">
        <f t="shared" si="29"/>
        <v>5</v>
      </c>
      <c r="G179" s="75"/>
      <c r="H179" s="75"/>
      <c r="I179" s="76" t="s">
        <v>234</v>
      </c>
      <c r="J179" s="80">
        <v>5</v>
      </c>
      <c r="K179" s="80">
        <f t="shared" ref="K179:K201" si="30">D179-J179</f>
        <v>0</v>
      </c>
    </row>
    <row r="180" spans="1:11" ht="19.5" customHeight="1" x14ac:dyDescent="0.25">
      <c r="A180" s="178"/>
      <c r="B180" s="188"/>
      <c r="C180" s="75"/>
      <c r="D180" s="80">
        <v>3</v>
      </c>
      <c r="E180" s="76" t="s">
        <v>235</v>
      </c>
      <c r="F180" s="80">
        <f t="shared" si="29"/>
        <v>3</v>
      </c>
      <c r="G180" s="75"/>
      <c r="H180" s="75"/>
      <c r="I180" s="76" t="s">
        <v>235</v>
      </c>
      <c r="J180" s="80">
        <v>3</v>
      </c>
      <c r="K180" s="80">
        <f t="shared" si="30"/>
        <v>0</v>
      </c>
    </row>
    <row r="181" spans="1:11" ht="19.5" customHeight="1" x14ac:dyDescent="0.25">
      <c r="A181" s="178"/>
      <c r="B181" s="188"/>
      <c r="C181" s="75"/>
      <c r="D181" s="80">
        <v>5</v>
      </c>
      <c r="E181" s="76" t="s">
        <v>236</v>
      </c>
      <c r="F181" s="80">
        <f t="shared" si="29"/>
        <v>5</v>
      </c>
      <c r="G181" s="75"/>
      <c r="H181" s="75"/>
      <c r="I181" s="76" t="s">
        <v>236</v>
      </c>
      <c r="J181" s="80">
        <v>5</v>
      </c>
      <c r="K181" s="80">
        <f t="shared" si="30"/>
        <v>0</v>
      </c>
    </row>
    <row r="182" spans="1:11" ht="19.5" customHeight="1" x14ac:dyDescent="0.25">
      <c r="A182" s="178"/>
      <c r="B182" s="188"/>
      <c r="C182" s="75"/>
      <c r="D182" s="80">
        <v>5</v>
      </c>
      <c r="E182" s="76" t="s">
        <v>237</v>
      </c>
      <c r="F182" s="80">
        <f t="shared" si="29"/>
        <v>5</v>
      </c>
      <c r="G182" s="75"/>
      <c r="H182" s="75"/>
      <c r="I182" s="76" t="s">
        <v>237</v>
      </c>
      <c r="J182" s="80">
        <v>5</v>
      </c>
      <c r="K182" s="80">
        <f t="shared" si="30"/>
        <v>0</v>
      </c>
    </row>
    <row r="183" spans="1:11" ht="30.75" customHeight="1" x14ac:dyDescent="0.25">
      <c r="A183" s="178"/>
      <c r="B183" s="188"/>
      <c r="C183" s="75"/>
      <c r="D183" s="80">
        <v>150</v>
      </c>
      <c r="E183" s="76" t="s">
        <v>238</v>
      </c>
      <c r="F183" s="80">
        <f t="shared" si="29"/>
        <v>150</v>
      </c>
      <c r="G183" s="75"/>
      <c r="H183" s="75"/>
      <c r="I183" s="76" t="s">
        <v>238</v>
      </c>
      <c r="J183" s="80">
        <v>150</v>
      </c>
      <c r="K183" s="80">
        <f t="shared" si="30"/>
        <v>0</v>
      </c>
    </row>
    <row r="184" spans="1:11" ht="29.25" customHeight="1" x14ac:dyDescent="0.25">
      <c r="A184" s="178"/>
      <c r="B184" s="188"/>
      <c r="C184" s="75"/>
      <c r="D184" s="80">
        <v>75</v>
      </c>
      <c r="E184" s="76" t="s">
        <v>239</v>
      </c>
      <c r="F184" s="80">
        <f t="shared" si="29"/>
        <v>75</v>
      </c>
      <c r="G184" s="75"/>
      <c r="H184" s="75"/>
      <c r="I184" s="76" t="s">
        <v>239</v>
      </c>
      <c r="J184" s="80">
        <v>75</v>
      </c>
      <c r="K184" s="80">
        <f t="shared" si="30"/>
        <v>0</v>
      </c>
    </row>
    <row r="185" spans="1:11" ht="39" customHeight="1" x14ac:dyDescent="0.25">
      <c r="A185" s="178"/>
      <c r="B185" s="188"/>
      <c r="C185" s="75"/>
      <c r="D185" s="80">
        <v>400</v>
      </c>
      <c r="E185" s="76" t="s">
        <v>240</v>
      </c>
      <c r="F185" s="80">
        <f t="shared" si="29"/>
        <v>400</v>
      </c>
      <c r="G185" s="75"/>
      <c r="H185" s="75"/>
      <c r="I185" s="76" t="s">
        <v>240</v>
      </c>
      <c r="J185" s="80">
        <v>400</v>
      </c>
      <c r="K185" s="80">
        <f t="shared" si="30"/>
        <v>0</v>
      </c>
    </row>
    <row r="186" spans="1:11" ht="30" customHeight="1" x14ac:dyDescent="0.25">
      <c r="A186" s="178"/>
      <c r="B186" s="188"/>
      <c r="C186" s="75"/>
      <c r="D186" s="80">
        <v>250</v>
      </c>
      <c r="E186" s="76" t="s">
        <v>241</v>
      </c>
      <c r="F186" s="80">
        <f t="shared" si="29"/>
        <v>250</v>
      </c>
      <c r="G186" s="75"/>
      <c r="H186" s="75"/>
      <c r="I186" s="76" t="s">
        <v>241</v>
      </c>
      <c r="J186" s="80">
        <v>250</v>
      </c>
      <c r="K186" s="80">
        <f t="shared" si="30"/>
        <v>0</v>
      </c>
    </row>
    <row r="187" spans="1:11" ht="29.25" customHeight="1" x14ac:dyDescent="0.25">
      <c r="A187" s="178"/>
      <c r="B187" s="188"/>
      <c r="C187" s="75"/>
      <c r="D187" s="80">
        <v>320</v>
      </c>
      <c r="E187" s="76" t="s">
        <v>242</v>
      </c>
      <c r="F187" s="80">
        <f t="shared" si="29"/>
        <v>320</v>
      </c>
      <c r="G187" s="75"/>
      <c r="H187" s="75"/>
      <c r="I187" s="76" t="s">
        <v>242</v>
      </c>
      <c r="J187" s="80">
        <v>320</v>
      </c>
      <c r="K187" s="80">
        <f t="shared" si="30"/>
        <v>0</v>
      </c>
    </row>
    <row r="188" spans="1:11" ht="30" customHeight="1" x14ac:dyDescent="0.25">
      <c r="A188" s="178"/>
      <c r="B188" s="188"/>
      <c r="C188" s="75"/>
      <c r="D188" s="80">
        <v>24</v>
      </c>
      <c r="E188" s="76" t="s">
        <v>243</v>
      </c>
      <c r="F188" s="80">
        <f t="shared" si="29"/>
        <v>24</v>
      </c>
      <c r="G188" s="75"/>
      <c r="H188" s="75"/>
      <c r="I188" s="76" t="s">
        <v>243</v>
      </c>
      <c r="J188" s="80">
        <v>21</v>
      </c>
      <c r="K188" s="80">
        <f t="shared" si="30"/>
        <v>3</v>
      </c>
    </row>
    <row r="189" spans="1:11" ht="30" customHeight="1" x14ac:dyDescent="0.25">
      <c r="A189" s="178"/>
      <c r="B189" s="188"/>
      <c r="C189" s="75"/>
      <c r="D189" s="80">
        <v>100</v>
      </c>
      <c r="E189" s="76" t="s">
        <v>244</v>
      </c>
      <c r="F189" s="80">
        <f t="shared" si="29"/>
        <v>100</v>
      </c>
      <c r="G189" s="75"/>
      <c r="H189" s="75"/>
      <c r="I189" s="76" t="s">
        <v>244</v>
      </c>
      <c r="J189" s="80">
        <v>100</v>
      </c>
      <c r="K189" s="80">
        <f t="shared" si="30"/>
        <v>0</v>
      </c>
    </row>
    <row r="190" spans="1:11" ht="16.5" customHeight="1" x14ac:dyDescent="0.25">
      <c r="A190" s="178"/>
      <c r="B190" s="188"/>
      <c r="C190" s="75"/>
      <c r="D190" s="80">
        <v>100</v>
      </c>
      <c r="E190" s="76" t="s">
        <v>245</v>
      </c>
      <c r="F190" s="80">
        <f t="shared" si="29"/>
        <v>100</v>
      </c>
      <c r="G190" s="75"/>
      <c r="H190" s="75"/>
      <c r="I190" s="76" t="s">
        <v>245</v>
      </c>
      <c r="J190" s="80">
        <v>100</v>
      </c>
      <c r="K190" s="80">
        <f t="shared" si="30"/>
        <v>0</v>
      </c>
    </row>
    <row r="191" spans="1:11" ht="16.5" customHeight="1" x14ac:dyDescent="0.25">
      <c r="A191" s="178"/>
      <c r="B191" s="188"/>
      <c r="C191" s="75"/>
      <c r="D191" s="80">
        <v>56</v>
      </c>
      <c r="E191" s="76" t="s">
        <v>246</v>
      </c>
      <c r="F191" s="80">
        <f t="shared" si="29"/>
        <v>56</v>
      </c>
      <c r="G191" s="75"/>
      <c r="H191" s="75"/>
      <c r="I191" s="76" t="s">
        <v>246</v>
      </c>
      <c r="J191" s="80">
        <v>56</v>
      </c>
      <c r="K191" s="80">
        <f t="shared" si="30"/>
        <v>0</v>
      </c>
    </row>
    <row r="192" spans="1:11" ht="30.75" customHeight="1" x14ac:dyDescent="0.25">
      <c r="A192" s="178"/>
      <c r="B192" s="188"/>
      <c r="C192" s="75"/>
      <c r="D192" s="80">
        <v>100</v>
      </c>
      <c r="E192" s="76" t="s">
        <v>247</v>
      </c>
      <c r="F192" s="80">
        <f t="shared" si="29"/>
        <v>100</v>
      </c>
      <c r="G192" s="75"/>
      <c r="H192" s="75"/>
      <c r="I192" s="76" t="s">
        <v>247</v>
      </c>
      <c r="J192" s="80">
        <v>100</v>
      </c>
      <c r="K192" s="80">
        <f t="shared" si="30"/>
        <v>0</v>
      </c>
    </row>
    <row r="193" spans="1:12" ht="21" customHeight="1" x14ac:dyDescent="0.25">
      <c r="A193" s="178"/>
      <c r="B193" s="188"/>
      <c r="C193" s="75"/>
      <c r="D193" s="80">
        <v>7</v>
      </c>
      <c r="E193" s="76" t="s">
        <v>248</v>
      </c>
      <c r="F193" s="80">
        <f t="shared" si="29"/>
        <v>7</v>
      </c>
      <c r="G193" s="75"/>
      <c r="H193" s="75"/>
      <c r="I193" s="76" t="s">
        <v>248</v>
      </c>
      <c r="J193" s="80">
        <v>7</v>
      </c>
      <c r="K193" s="80">
        <f t="shared" si="30"/>
        <v>0</v>
      </c>
    </row>
    <row r="194" spans="1:12" ht="22.5" customHeight="1" x14ac:dyDescent="0.25">
      <c r="A194" s="178"/>
      <c r="B194" s="188"/>
      <c r="C194" s="75"/>
      <c r="D194" s="80">
        <v>40</v>
      </c>
      <c r="E194" s="76" t="s">
        <v>249</v>
      </c>
      <c r="F194" s="80">
        <f t="shared" si="29"/>
        <v>40</v>
      </c>
      <c r="G194" s="75"/>
      <c r="H194" s="75"/>
      <c r="I194" s="76" t="s">
        <v>249</v>
      </c>
      <c r="J194" s="80">
        <v>40</v>
      </c>
      <c r="K194" s="80">
        <f t="shared" si="30"/>
        <v>0</v>
      </c>
    </row>
    <row r="195" spans="1:12" ht="21" customHeight="1" x14ac:dyDescent="0.25">
      <c r="A195" s="178"/>
      <c r="B195" s="188"/>
      <c r="C195" s="75"/>
      <c r="D195" s="80">
        <v>13</v>
      </c>
      <c r="E195" s="76" t="s">
        <v>250</v>
      </c>
      <c r="F195" s="80">
        <f t="shared" si="29"/>
        <v>13</v>
      </c>
      <c r="G195" s="75"/>
      <c r="H195" s="75"/>
      <c r="I195" s="76" t="s">
        <v>250</v>
      </c>
      <c r="J195" s="80">
        <v>13</v>
      </c>
      <c r="K195" s="80">
        <f t="shared" si="30"/>
        <v>0</v>
      </c>
    </row>
    <row r="196" spans="1:12" ht="30" customHeight="1" x14ac:dyDescent="0.25">
      <c r="A196" s="178"/>
      <c r="B196" s="188"/>
      <c r="C196" s="75"/>
      <c r="D196" s="80">
        <v>3</v>
      </c>
      <c r="E196" s="76" t="s">
        <v>251</v>
      </c>
      <c r="F196" s="80">
        <f t="shared" si="29"/>
        <v>3</v>
      </c>
      <c r="G196" s="75"/>
      <c r="H196" s="75"/>
      <c r="I196" s="76" t="s">
        <v>251</v>
      </c>
      <c r="J196" s="80">
        <v>3</v>
      </c>
      <c r="K196" s="80">
        <f t="shared" si="30"/>
        <v>0</v>
      </c>
    </row>
    <row r="197" spans="1:12" ht="30.75" customHeight="1" x14ac:dyDescent="0.25">
      <c r="A197" s="178"/>
      <c r="B197" s="188"/>
      <c r="C197" s="75"/>
      <c r="D197" s="80">
        <v>200</v>
      </c>
      <c r="E197" s="76" t="s">
        <v>252</v>
      </c>
      <c r="F197" s="80">
        <f t="shared" si="29"/>
        <v>200</v>
      </c>
      <c r="G197" s="75"/>
      <c r="H197" s="75"/>
      <c r="I197" s="76" t="s">
        <v>252</v>
      </c>
      <c r="J197" s="80">
        <v>190</v>
      </c>
      <c r="K197" s="80">
        <f t="shared" si="30"/>
        <v>10</v>
      </c>
    </row>
    <row r="198" spans="1:12" ht="30.75" customHeight="1" x14ac:dyDescent="0.25">
      <c r="A198" s="178"/>
      <c r="B198" s="188"/>
      <c r="C198" s="75"/>
      <c r="D198" s="80">
        <v>30</v>
      </c>
      <c r="E198" s="76" t="s">
        <v>253</v>
      </c>
      <c r="F198" s="80">
        <f t="shared" si="29"/>
        <v>30</v>
      </c>
      <c r="G198" s="75"/>
      <c r="H198" s="75"/>
      <c r="I198" s="76" t="s">
        <v>253</v>
      </c>
      <c r="J198" s="80">
        <v>30</v>
      </c>
      <c r="K198" s="80">
        <f t="shared" si="30"/>
        <v>0</v>
      </c>
    </row>
    <row r="199" spans="1:12" ht="19.5" customHeight="1" x14ac:dyDescent="0.25">
      <c r="A199" s="178"/>
      <c r="B199" s="188"/>
      <c r="C199" s="75"/>
      <c r="D199" s="80">
        <v>200</v>
      </c>
      <c r="E199" s="76" t="s">
        <v>254</v>
      </c>
      <c r="F199" s="80">
        <f t="shared" si="29"/>
        <v>200</v>
      </c>
      <c r="G199" s="75"/>
      <c r="H199" s="75"/>
      <c r="I199" s="76" t="s">
        <v>254</v>
      </c>
      <c r="J199" s="80">
        <v>90</v>
      </c>
      <c r="K199" s="80">
        <f t="shared" si="30"/>
        <v>110</v>
      </c>
    </row>
    <row r="200" spans="1:12" ht="30.75" customHeight="1" x14ac:dyDescent="0.25">
      <c r="A200" s="178"/>
      <c r="B200" s="188"/>
      <c r="C200" s="75"/>
      <c r="D200" s="80">
        <v>40</v>
      </c>
      <c r="E200" s="76" t="s">
        <v>255</v>
      </c>
      <c r="F200" s="80">
        <f t="shared" si="29"/>
        <v>40</v>
      </c>
      <c r="G200" s="75"/>
      <c r="H200" s="75"/>
      <c r="I200" s="76" t="s">
        <v>255</v>
      </c>
      <c r="J200" s="80">
        <v>15</v>
      </c>
      <c r="K200" s="80">
        <f t="shared" si="30"/>
        <v>25</v>
      </c>
    </row>
    <row r="201" spans="1:12" ht="18" customHeight="1" x14ac:dyDescent="0.25">
      <c r="A201" s="178"/>
      <c r="B201" s="188"/>
      <c r="C201" s="75"/>
      <c r="D201" s="80">
        <v>20</v>
      </c>
      <c r="E201" s="76" t="s">
        <v>256</v>
      </c>
      <c r="F201" s="80">
        <f t="shared" si="29"/>
        <v>20</v>
      </c>
      <c r="G201" s="75"/>
      <c r="H201" s="75"/>
      <c r="I201" s="76" t="s">
        <v>256</v>
      </c>
      <c r="J201" s="80">
        <v>20</v>
      </c>
      <c r="K201" s="80">
        <f t="shared" si="30"/>
        <v>0</v>
      </c>
    </row>
    <row r="202" spans="1:12" x14ac:dyDescent="0.25">
      <c r="A202" s="178"/>
      <c r="B202" s="40" t="s">
        <v>123</v>
      </c>
      <c r="C202" s="40"/>
      <c r="D202" s="120">
        <f>SUM(D106:D201)</f>
        <v>859629.06</v>
      </c>
      <c r="E202" s="121" t="s">
        <v>21</v>
      </c>
      <c r="F202" s="120">
        <f>SUM(F106:F201)</f>
        <v>859629.06</v>
      </c>
      <c r="G202" s="121" t="s">
        <v>21</v>
      </c>
      <c r="H202" s="120"/>
      <c r="I202" s="121" t="s">
        <v>21</v>
      </c>
      <c r="J202" s="120">
        <f>SUM(J106:J201)</f>
        <v>859207.62000000011</v>
      </c>
      <c r="K202" s="120">
        <f>D202-J202</f>
        <v>421.43999999994412</v>
      </c>
    </row>
    <row r="203" spans="1:12" ht="38.25" x14ac:dyDescent="0.25">
      <c r="A203" s="178"/>
      <c r="B203" s="76" t="s">
        <v>70</v>
      </c>
      <c r="C203" s="33"/>
      <c r="D203" s="80">
        <v>191005</v>
      </c>
      <c r="E203" s="12" t="s">
        <v>129</v>
      </c>
      <c r="F203" s="80">
        <v>191005</v>
      </c>
      <c r="G203" s="33"/>
      <c r="H203" s="45"/>
      <c r="I203" s="12" t="s">
        <v>129</v>
      </c>
      <c r="J203" s="80">
        <v>191005</v>
      </c>
      <c r="K203" s="80"/>
    </row>
    <row r="204" spans="1:12" ht="38.25" x14ac:dyDescent="0.25">
      <c r="A204" s="178"/>
      <c r="B204" s="76" t="s">
        <v>70</v>
      </c>
      <c r="C204" s="33"/>
      <c r="D204" s="80">
        <v>176635</v>
      </c>
      <c r="E204" s="12" t="s">
        <v>130</v>
      </c>
      <c r="F204" s="80">
        <v>176635</v>
      </c>
      <c r="G204" s="33"/>
      <c r="H204" s="33"/>
      <c r="I204" s="12" t="s">
        <v>130</v>
      </c>
      <c r="J204" s="80">
        <v>176635</v>
      </c>
      <c r="K204" s="80"/>
    </row>
    <row r="205" spans="1:12" ht="76.5" x14ac:dyDescent="0.25">
      <c r="A205" s="178"/>
      <c r="B205" s="76" t="s">
        <v>134</v>
      </c>
      <c r="C205" s="33"/>
      <c r="D205" s="195"/>
      <c r="E205" s="12" t="s">
        <v>133</v>
      </c>
      <c r="F205" s="80">
        <v>161127.70000000001</v>
      </c>
      <c r="G205" s="33"/>
      <c r="H205" s="33"/>
      <c r="I205" s="12" t="s">
        <v>133</v>
      </c>
      <c r="J205" s="80">
        <v>161127.70000000001</v>
      </c>
      <c r="K205" s="80"/>
      <c r="L205" s="195">
        <v>161127.70000000001</v>
      </c>
    </row>
    <row r="206" spans="1:12" ht="40.5" customHeight="1" x14ac:dyDescent="0.25">
      <c r="A206" s="178"/>
      <c r="B206" s="76" t="s">
        <v>70</v>
      </c>
      <c r="C206" s="33"/>
      <c r="D206" s="195"/>
      <c r="E206" s="12" t="s">
        <v>135</v>
      </c>
      <c r="F206" s="80">
        <v>88084.4</v>
      </c>
      <c r="G206" s="33"/>
      <c r="H206" s="33"/>
      <c r="I206" s="12" t="s">
        <v>135</v>
      </c>
      <c r="J206" s="80">
        <v>88084.4</v>
      </c>
      <c r="K206" s="80"/>
      <c r="L206" s="195">
        <v>88084.4</v>
      </c>
    </row>
    <row r="207" spans="1:12" ht="38.25" x14ac:dyDescent="0.25">
      <c r="A207" s="178"/>
      <c r="B207" s="76" t="s">
        <v>70</v>
      </c>
      <c r="C207" s="33"/>
      <c r="D207" s="195"/>
      <c r="E207" s="12" t="s">
        <v>136</v>
      </c>
      <c r="F207" s="80">
        <v>17621.04</v>
      </c>
      <c r="G207" s="33"/>
      <c r="H207" s="33"/>
      <c r="I207" s="12" t="s">
        <v>136</v>
      </c>
      <c r="J207" s="80">
        <v>17621.04</v>
      </c>
      <c r="K207" s="80"/>
      <c r="L207" s="195">
        <v>17621.04</v>
      </c>
    </row>
    <row r="208" spans="1:12" ht="45.75" customHeight="1" x14ac:dyDescent="0.25">
      <c r="A208" s="178"/>
      <c r="B208" s="76" t="s">
        <v>69</v>
      </c>
      <c r="C208" s="33"/>
      <c r="D208" s="80">
        <v>6799.2</v>
      </c>
      <c r="E208" s="12" t="s">
        <v>137</v>
      </c>
      <c r="F208" s="80">
        <v>6799.2</v>
      </c>
      <c r="G208" s="33"/>
      <c r="H208" s="33"/>
      <c r="I208" s="12" t="s">
        <v>137</v>
      </c>
      <c r="J208" s="80">
        <v>6799.2</v>
      </c>
      <c r="K208" s="80"/>
    </row>
    <row r="209" spans="1:11" ht="41.25" customHeight="1" x14ac:dyDescent="0.25">
      <c r="A209" s="178"/>
      <c r="B209" s="76" t="s">
        <v>70</v>
      </c>
      <c r="C209" s="33"/>
      <c r="D209" s="80">
        <v>2000</v>
      </c>
      <c r="E209" s="12" t="s">
        <v>257</v>
      </c>
      <c r="F209" s="80">
        <f t="shared" ref="F209" si="31">D209</f>
        <v>2000</v>
      </c>
      <c r="G209" s="33"/>
      <c r="H209" s="33"/>
      <c r="I209" s="12" t="s">
        <v>257</v>
      </c>
      <c r="J209" s="80">
        <v>1054</v>
      </c>
      <c r="K209" s="80">
        <f>D209-J209</f>
        <v>946</v>
      </c>
    </row>
    <row r="210" spans="1:11" x14ac:dyDescent="0.25">
      <c r="A210" s="179"/>
      <c r="B210" s="40" t="s">
        <v>131</v>
      </c>
      <c r="C210" s="40"/>
      <c r="D210" s="120">
        <f>SUM(D203:D209)</f>
        <v>376439.2</v>
      </c>
      <c r="E210" s="121" t="s">
        <v>21</v>
      </c>
      <c r="F210" s="120">
        <f>SUM(F203:F209)</f>
        <v>643272.34</v>
      </c>
      <c r="G210" s="121"/>
      <c r="H210" s="120"/>
      <c r="I210" s="121" t="s">
        <v>21</v>
      </c>
      <c r="J210" s="120">
        <f>SUM(J203:J209)</f>
        <v>642326.34</v>
      </c>
      <c r="K210" s="120">
        <f>D210-J210</f>
        <v>-265887.13999999996</v>
      </c>
    </row>
    <row r="211" spans="1:11" ht="14.45" customHeight="1" x14ac:dyDescent="0.25">
      <c r="A211" s="172" t="s">
        <v>132</v>
      </c>
      <c r="B211" s="173"/>
      <c r="C211" s="21"/>
      <c r="D211" s="122">
        <f>D210+D202+D105</f>
        <v>3890937.1400000006</v>
      </c>
      <c r="E211" s="124" t="s">
        <v>21</v>
      </c>
      <c r="F211" s="122">
        <f>F210+F202+F105</f>
        <v>4157770.2800000003</v>
      </c>
      <c r="G211" s="122"/>
      <c r="H211" s="122"/>
      <c r="I211" s="124" t="s">
        <v>21</v>
      </c>
      <c r="J211" s="122">
        <f>J210+J202+J105</f>
        <v>4127641.9200000004</v>
      </c>
      <c r="K211" s="122">
        <f>D211-J211</f>
        <v>-236704.7799999998</v>
      </c>
    </row>
    <row r="212" spans="1:11" ht="51.75" x14ac:dyDescent="0.25">
      <c r="A212" s="47"/>
      <c r="B212" s="76" t="s">
        <v>70</v>
      </c>
      <c r="C212" s="91"/>
      <c r="D212" s="92">
        <v>46743</v>
      </c>
      <c r="E212" s="93" t="s">
        <v>270</v>
      </c>
      <c r="F212" s="92">
        <v>46743</v>
      </c>
      <c r="G212" s="91"/>
      <c r="H212" s="91"/>
      <c r="I212" s="93" t="s">
        <v>270</v>
      </c>
      <c r="J212" s="92">
        <v>46743</v>
      </c>
      <c r="K212" s="92">
        <v>0</v>
      </c>
    </row>
    <row r="213" spans="1:11" ht="39" x14ac:dyDescent="0.25">
      <c r="A213" s="90"/>
      <c r="B213" s="76" t="s">
        <v>69</v>
      </c>
      <c r="C213" s="91"/>
      <c r="D213" s="92">
        <v>36000</v>
      </c>
      <c r="E213" s="93" t="s">
        <v>271</v>
      </c>
      <c r="F213" s="92">
        <v>36000</v>
      </c>
      <c r="G213" s="91"/>
      <c r="H213" s="91"/>
      <c r="I213" s="93" t="s">
        <v>271</v>
      </c>
      <c r="J213" s="92">
        <v>36000</v>
      </c>
      <c r="K213" s="92">
        <v>0</v>
      </c>
    </row>
    <row r="214" spans="1:11" ht="45" x14ac:dyDescent="0.25">
      <c r="A214" s="119"/>
      <c r="B214" s="174" t="s">
        <v>301</v>
      </c>
      <c r="C214" s="125"/>
      <c r="D214" s="126">
        <v>216000</v>
      </c>
      <c r="E214" s="127" t="s">
        <v>302</v>
      </c>
      <c r="F214" s="126">
        <v>216000</v>
      </c>
      <c r="G214" s="125"/>
      <c r="H214" s="125"/>
      <c r="I214" s="127" t="s">
        <v>302</v>
      </c>
      <c r="J214" s="126">
        <v>72000</v>
      </c>
      <c r="K214" s="126">
        <v>144000</v>
      </c>
    </row>
    <row r="215" spans="1:11" ht="45" x14ac:dyDescent="0.25">
      <c r="A215" s="119"/>
      <c r="B215" s="175"/>
      <c r="C215" s="125"/>
      <c r="D215" s="126">
        <v>70000</v>
      </c>
      <c r="E215" s="127" t="s">
        <v>303</v>
      </c>
      <c r="F215" s="126">
        <v>70000</v>
      </c>
      <c r="G215" s="125"/>
      <c r="H215" s="125"/>
      <c r="I215" s="127" t="s">
        <v>303</v>
      </c>
      <c r="J215" s="126">
        <v>3500</v>
      </c>
      <c r="K215" s="126">
        <f>D215-J215</f>
        <v>66500</v>
      </c>
    </row>
    <row r="216" spans="1:11" ht="30" x14ac:dyDescent="0.25">
      <c r="A216" s="119"/>
      <c r="B216" s="174" t="s">
        <v>304</v>
      </c>
      <c r="C216" s="125"/>
      <c r="D216" s="126">
        <v>137715.84</v>
      </c>
      <c r="E216" s="127" t="s">
        <v>305</v>
      </c>
      <c r="F216" s="126">
        <v>137715.84</v>
      </c>
      <c r="G216" s="125"/>
      <c r="H216" s="125"/>
      <c r="I216" s="127" t="s">
        <v>305</v>
      </c>
      <c r="J216" s="126">
        <v>30161.8</v>
      </c>
      <c r="K216" s="126">
        <f>D216-J216</f>
        <v>107554.04</v>
      </c>
    </row>
    <row r="217" spans="1:11" ht="30" x14ac:dyDescent="0.25">
      <c r="A217" s="119"/>
      <c r="B217" s="176"/>
      <c r="C217" s="125"/>
      <c r="D217" s="126">
        <v>261099.86</v>
      </c>
      <c r="E217" s="127" t="s">
        <v>306</v>
      </c>
      <c r="F217" s="126">
        <v>261099.86</v>
      </c>
      <c r="G217" s="125"/>
      <c r="H217" s="125"/>
      <c r="I217" s="127" t="s">
        <v>306</v>
      </c>
      <c r="J217" s="126">
        <v>85081.3</v>
      </c>
      <c r="K217" s="126">
        <f t="shared" ref="K217:K263" si="32">D217-J217</f>
        <v>176018.56</v>
      </c>
    </row>
    <row r="218" spans="1:11" ht="30" x14ac:dyDescent="0.25">
      <c r="A218" s="119"/>
      <c r="B218" s="176"/>
      <c r="C218" s="125"/>
      <c r="D218" s="126">
        <v>318667.5</v>
      </c>
      <c r="E218" s="127" t="s">
        <v>307</v>
      </c>
      <c r="F218" s="126">
        <v>318667.5</v>
      </c>
      <c r="G218" s="125"/>
      <c r="H218" s="125"/>
      <c r="I218" s="127" t="s">
        <v>307</v>
      </c>
      <c r="J218" s="126">
        <v>318667.5</v>
      </c>
      <c r="K218" s="126">
        <f t="shared" si="32"/>
        <v>0</v>
      </c>
    </row>
    <row r="219" spans="1:11" ht="30" x14ac:dyDescent="0.25">
      <c r="A219" s="119"/>
      <c r="B219" s="176"/>
      <c r="C219" s="125"/>
      <c r="D219" s="126">
        <v>4982.3</v>
      </c>
      <c r="E219" s="128" t="s">
        <v>308</v>
      </c>
      <c r="F219" s="126">
        <v>4982.3</v>
      </c>
      <c r="G219" s="125"/>
      <c r="H219" s="125"/>
      <c r="I219" s="127" t="s">
        <v>308</v>
      </c>
      <c r="J219" s="126">
        <v>1008.41</v>
      </c>
      <c r="K219" s="126">
        <f t="shared" si="32"/>
        <v>3973.8900000000003</v>
      </c>
    </row>
    <row r="220" spans="1:11" ht="30" x14ac:dyDescent="0.25">
      <c r="A220" s="119"/>
      <c r="B220" s="176"/>
      <c r="C220" s="125"/>
      <c r="D220" s="126">
        <v>61782</v>
      </c>
      <c r="E220" s="127" t="s">
        <v>309</v>
      </c>
      <c r="F220" s="126">
        <v>61782</v>
      </c>
      <c r="G220" s="125"/>
      <c r="H220" s="125"/>
      <c r="I220" s="127" t="s">
        <v>309</v>
      </c>
      <c r="J220" s="126">
        <v>3346.54</v>
      </c>
      <c r="K220" s="126">
        <f t="shared" si="32"/>
        <v>58435.46</v>
      </c>
    </row>
    <row r="221" spans="1:11" ht="30" x14ac:dyDescent="0.25">
      <c r="A221" s="119"/>
      <c r="B221" s="176"/>
      <c r="C221" s="125"/>
      <c r="D221" s="126">
        <v>3873.7</v>
      </c>
      <c r="E221" s="127" t="s">
        <v>310</v>
      </c>
      <c r="F221" s="126">
        <v>3873.7</v>
      </c>
      <c r="G221" s="125"/>
      <c r="H221" s="125"/>
      <c r="I221" s="127" t="s">
        <v>310</v>
      </c>
      <c r="J221" s="126">
        <v>765.06</v>
      </c>
      <c r="K221" s="126">
        <f t="shared" si="32"/>
        <v>3108.64</v>
      </c>
    </row>
    <row r="222" spans="1:11" ht="30" x14ac:dyDescent="0.25">
      <c r="A222" s="119"/>
      <c r="B222" s="176"/>
      <c r="C222" s="125"/>
      <c r="D222" s="126">
        <v>9474.2999999999993</v>
      </c>
      <c r="E222" s="127" t="s">
        <v>311</v>
      </c>
      <c r="F222" s="126">
        <v>9474.2999999999993</v>
      </c>
      <c r="G222" s="125"/>
      <c r="H222" s="125"/>
      <c r="I222" s="127" t="s">
        <v>311</v>
      </c>
      <c r="J222" s="126">
        <v>3832.78</v>
      </c>
      <c r="K222" s="126">
        <f t="shared" si="32"/>
        <v>5641.5199999999986</v>
      </c>
    </row>
    <row r="223" spans="1:11" ht="30" x14ac:dyDescent="0.25">
      <c r="A223" s="119"/>
      <c r="B223" s="176"/>
      <c r="C223" s="125"/>
      <c r="D223" s="126">
        <v>13980.9</v>
      </c>
      <c r="E223" s="127" t="s">
        <v>312</v>
      </c>
      <c r="F223" s="126">
        <v>13980.9</v>
      </c>
      <c r="G223" s="125"/>
      <c r="H223" s="125"/>
      <c r="I223" s="127" t="s">
        <v>312</v>
      </c>
      <c r="J223" s="126">
        <v>6252.58</v>
      </c>
      <c r="K223" s="126">
        <f t="shared" si="32"/>
        <v>7728.32</v>
      </c>
    </row>
    <row r="224" spans="1:11" ht="30" x14ac:dyDescent="0.25">
      <c r="A224" s="119"/>
      <c r="B224" s="176"/>
      <c r="C224" s="125"/>
      <c r="D224" s="126">
        <v>1590.75</v>
      </c>
      <c r="E224" s="127" t="s">
        <v>313</v>
      </c>
      <c r="F224" s="126">
        <v>1590.75</v>
      </c>
      <c r="G224" s="125"/>
      <c r="H224" s="125"/>
      <c r="I224" s="127" t="s">
        <v>313</v>
      </c>
      <c r="J224" s="126">
        <v>146.35</v>
      </c>
      <c r="K224" s="126">
        <f t="shared" si="32"/>
        <v>1444.4</v>
      </c>
    </row>
    <row r="225" spans="1:11" x14ac:dyDescent="0.25">
      <c r="A225" s="119"/>
      <c r="B225" s="176"/>
      <c r="C225" s="125"/>
      <c r="D225" s="126">
        <v>4745.79</v>
      </c>
      <c r="E225" s="127" t="s">
        <v>314</v>
      </c>
      <c r="F225" s="126">
        <v>4745.79</v>
      </c>
      <c r="G225" s="125"/>
      <c r="H225" s="125"/>
      <c r="I225" s="127" t="s">
        <v>314</v>
      </c>
      <c r="J225" s="126">
        <v>3525.45</v>
      </c>
      <c r="K225" s="126">
        <f t="shared" si="32"/>
        <v>1220.3400000000001</v>
      </c>
    </row>
    <row r="226" spans="1:11" ht="30" x14ac:dyDescent="0.25">
      <c r="A226" s="119"/>
      <c r="B226" s="176"/>
      <c r="C226" s="125"/>
      <c r="D226" s="126">
        <v>737.22</v>
      </c>
      <c r="E226" s="127" t="s">
        <v>315</v>
      </c>
      <c r="F226" s="126">
        <v>737.22</v>
      </c>
      <c r="G226" s="125"/>
      <c r="H226" s="125"/>
      <c r="I226" s="127" t="s">
        <v>315</v>
      </c>
      <c r="J226" s="126">
        <v>737.22</v>
      </c>
      <c r="K226" s="126">
        <f t="shared" si="32"/>
        <v>0</v>
      </c>
    </row>
    <row r="227" spans="1:11" ht="33.75" customHeight="1" x14ac:dyDescent="0.25">
      <c r="A227" s="119"/>
      <c r="B227" s="176"/>
      <c r="C227" s="125"/>
      <c r="D227" s="126">
        <v>16815.7</v>
      </c>
      <c r="E227" s="127" t="s">
        <v>316</v>
      </c>
      <c r="F227" s="126">
        <v>16815.7</v>
      </c>
      <c r="G227" s="125"/>
      <c r="H227" s="125"/>
      <c r="I227" s="127" t="s">
        <v>316</v>
      </c>
      <c r="J227" s="126">
        <v>3293.08</v>
      </c>
      <c r="K227" s="126">
        <f t="shared" si="32"/>
        <v>13522.62</v>
      </c>
    </row>
    <row r="228" spans="1:11" ht="30" x14ac:dyDescent="0.25">
      <c r="A228" s="119"/>
      <c r="B228" s="176"/>
      <c r="C228" s="125"/>
      <c r="D228" s="126">
        <v>84107.4</v>
      </c>
      <c r="E228" s="127" t="s">
        <v>317</v>
      </c>
      <c r="F228" s="126">
        <v>84107.4</v>
      </c>
      <c r="G228" s="125"/>
      <c r="H228" s="125"/>
      <c r="I228" s="127" t="s">
        <v>317</v>
      </c>
      <c r="J228" s="126">
        <v>37147.43</v>
      </c>
      <c r="K228" s="126">
        <f t="shared" si="32"/>
        <v>46959.969999999994</v>
      </c>
    </row>
    <row r="229" spans="1:11" ht="30" x14ac:dyDescent="0.25">
      <c r="A229" s="119"/>
      <c r="B229" s="176"/>
      <c r="C229" s="125"/>
      <c r="D229" s="126">
        <v>164720.1</v>
      </c>
      <c r="E229" s="127" t="s">
        <v>318</v>
      </c>
      <c r="F229" s="126">
        <v>164720.1</v>
      </c>
      <c r="G229" s="125"/>
      <c r="H229" s="125"/>
      <c r="I229" s="127" t="s">
        <v>318</v>
      </c>
      <c r="J229" s="126">
        <v>71251.039999999994</v>
      </c>
      <c r="K229" s="126">
        <f t="shared" si="32"/>
        <v>93469.060000000012</v>
      </c>
    </row>
    <row r="230" spans="1:11" ht="30" x14ac:dyDescent="0.25">
      <c r="A230" s="119"/>
      <c r="B230" s="176"/>
      <c r="C230" s="125"/>
      <c r="D230" s="126">
        <v>4316.37</v>
      </c>
      <c r="E230" s="127" t="s">
        <v>319</v>
      </c>
      <c r="F230" s="126">
        <v>4316.37</v>
      </c>
      <c r="G230" s="125"/>
      <c r="H230" s="125"/>
      <c r="I230" s="127" t="s">
        <v>319</v>
      </c>
      <c r="J230" s="126">
        <v>2885.19</v>
      </c>
      <c r="K230" s="126">
        <f t="shared" si="32"/>
        <v>1431.1799999999998</v>
      </c>
    </row>
    <row r="231" spans="1:11" x14ac:dyDescent="0.25">
      <c r="A231" s="119"/>
      <c r="B231" s="176"/>
      <c r="C231" s="125"/>
      <c r="D231" s="126">
        <v>25904.34</v>
      </c>
      <c r="E231" s="127" t="s">
        <v>320</v>
      </c>
      <c r="F231" s="126">
        <v>25904.34</v>
      </c>
      <c r="G231" s="125"/>
      <c r="H231" s="125"/>
      <c r="I231" s="127" t="s">
        <v>320</v>
      </c>
      <c r="J231" s="126">
        <v>25904.34</v>
      </c>
      <c r="K231" s="126">
        <f t="shared" si="32"/>
        <v>0</v>
      </c>
    </row>
    <row r="232" spans="1:11" ht="30" x14ac:dyDescent="0.25">
      <c r="A232" s="119"/>
      <c r="B232" s="176"/>
      <c r="C232" s="125"/>
      <c r="D232" s="126">
        <v>9491.58</v>
      </c>
      <c r="E232" s="127" t="s">
        <v>321</v>
      </c>
      <c r="F232" s="126">
        <v>9491.58</v>
      </c>
      <c r="G232" s="125"/>
      <c r="H232" s="125"/>
      <c r="I232" s="127" t="s">
        <v>321</v>
      </c>
      <c r="J232" s="126">
        <v>4158.2299999999996</v>
      </c>
      <c r="K232" s="126">
        <f t="shared" si="32"/>
        <v>5333.35</v>
      </c>
    </row>
    <row r="233" spans="1:11" ht="30" x14ac:dyDescent="0.25">
      <c r="A233" s="119"/>
      <c r="B233" s="176"/>
      <c r="C233" s="125"/>
      <c r="D233" s="126">
        <v>98735.1</v>
      </c>
      <c r="E233" s="127" t="s">
        <v>322</v>
      </c>
      <c r="F233" s="126">
        <v>98735.1</v>
      </c>
      <c r="G233" s="125"/>
      <c r="H233" s="125"/>
      <c r="I233" s="127" t="s">
        <v>322</v>
      </c>
      <c r="J233" s="126">
        <v>37387.69</v>
      </c>
      <c r="K233" s="126">
        <f t="shared" si="32"/>
        <v>61347.41</v>
      </c>
    </row>
    <row r="234" spans="1:11" ht="30" x14ac:dyDescent="0.25">
      <c r="A234" s="119"/>
      <c r="B234" s="176"/>
      <c r="C234" s="125"/>
      <c r="D234" s="126">
        <v>135760.5</v>
      </c>
      <c r="E234" s="127" t="s">
        <v>323</v>
      </c>
      <c r="F234" s="126">
        <v>135760.5</v>
      </c>
      <c r="G234" s="125"/>
      <c r="H234" s="125"/>
      <c r="I234" s="127" t="s">
        <v>323</v>
      </c>
      <c r="J234" s="126">
        <v>19187.47</v>
      </c>
      <c r="K234" s="126">
        <f t="shared" si="32"/>
        <v>116573.03</v>
      </c>
    </row>
    <row r="235" spans="1:11" ht="30" x14ac:dyDescent="0.25">
      <c r="A235" s="119"/>
      <c r="B235" s="176"/>
      <c r="C235" s="125"/>
      <c r="D235" s="126">
        <v>29675.45</v>
      </c>
      <c r="E235" s="127" t="s">
        <v>324</v>
      </c>
      <c r="F235" s="126">
        <v>29675.45</v>
      </c>
      <c r="G235" s="125"/>
      <c r="H235" s="125"/>
      <c r="I235" s="127" t="s">
        <v>324</v>
      </c>
      <c r="J235" s="126">
        <v>2472.96</v>
      </c>
      <c r="K235" s="126">
        <f t="shared" si="32"/>
        <v>27202.49</v>
      </c>
    </row>
    <row r="236" spans="1:11" ht="30" x14ac:dyDescent="0.25">
      <c r="A236" s="119"/>
      <c r="B236" s="176"/>
      <c r="C236" s="125"/>
      <c r="D236" s="126">
        <v>13606.96</v>
      </c>
      <c r="E236" s="127" t="s">
        <v>325</v>
      </c>
      <c r="F236" s="126">
        <v>13606.96</v>
      </c>
      <c r="G236" s="125"/>
      <c r="H236" s="125"/>
      <c r="I236" s="127" t="s">
        <v>325</v>
      </c>
      <c r="J236" s="126">
        <v>1033.44</v>
      </c>
      <c r="K236" s="126">
        <f t="shared" si="32"/>
        <v>12573.519999999999</v>
      </c>
    </row>
    <row r="237" spans="1:11" ht="45" x14ac:dyDescent="0.25">
      <c r="A237" s="119"/>
      <c r="B237" s="176"/>
      <c r="C237" s="125"/>
      <c r="D237" s="126">
        <v>461861</v>
      </c>
      <c r="E237" s="127" t="s">
        <v>326</v>
      </c>
      <c r="F237" s="126">
        <v>461861</v>
      </c>
      <c r="G237" s="125"/>
      <c r="H237" s="125"/>
      <c r="I237" s="127" t="s">
        <v>326</v>
      </c>
      <c r="J237" s="126">
        <v>37318.36</v>
      </c>
      <c r="K237" s="126">
        <f t="shared" si="32"/>
        <v>424542.64</v>
      </c>
    </row>
    <row r="238" spans="1:11" ht="30" x14ac:dyDescent="0.25">
      <c r="A238" s="119"/>
      <c r="B238" s="176"/>
      <c r="C238" s="125"/>
      <c r="D238" s="126">
        <v>8162</v>
      </c>
      <c r="E238" s="127" t="s">
        <v>327</v>
      </c>
      <c r="F238" s="126">
        <v>8162</v>
      </c>
      <c r="G238" s="125"/>
      <c r="H238" s="125"/>
      <c r="I238" s="127" t="s">
        <v>327</v>
      </c>
      <c r="J238" s="126">
        <v>0</v>
      </c>
      <c r="K238" s="126">
        <f t="shared" si="32"/>
        <v>8162</v>
      </c>
    </row>
    <row r="239" spans="1:11" ht="30" x14ac:dyDescent="0.25">
      <c r="A239" s="119"/>
      <c r="B239" s="176"/>
      <c r="C239" s="125"/>
      <c r="D239" s="126">
        <v>158223</v>
      </c>
      <c r="E239" s="127" t="s">
        <v>328</v>
      </c>
      <c r="F239" s="126">
        <v>158223</v>
      </c>
      <c r="G239" s="125"/>
      <c r="H239" s="125"/>
      <c r="I239" s="127" t="s">
        <v>328</v>
      </c>
      <c r="J239" s="126">
        <v>158223</v>
      </c>
      <c r="K239" s="126">
        <f t="shared" si="32"/>
        <v>0</v>
      </c>
    </row>
    <row r="240" spans="1:11" ht="45" x14ac:dyDescent="0.25">
      <c r="A240" s="119"/>
      <c r="B240" s="176"/>
      <c r="C240" s="125"/>
      <c r="D240" s="126">
        <v>354243.4</v>
      </c>
      <c r="E240" s="127" t="s">
        <v>329</v>
      </c>
      <c r="F240" s="126">
        <v>354243.4</v>
      </c>
      <c r="G240" s="125"/>
      <c r="H240" s="125"/>
      <c r="I240" s="127" t="s">
        <v>329</v>
      </c>
      <c r="J240" s="126">
        <v>46051.63</v>
      </c>
      <c r="K240" s="126">
        <f t="shared" si="32"/>
        <v>308191.77</v>
      </c>
    </row>
    <row r="241" spans="1:11" ht="30" x14ac:dyDescent="0.25">
      <c r="A241" s="119"/>
      <c r="B241" s="176"/>
      <c r="C241" s="125"/>
      <c r="D241" s="126">
        <v>445419.45</v>
      </c>
      <c r="E241" s="127" t="s">
        <v>330</v>
      </c>
      <c r="F241" s="126">
        <v>445419.45</v>
      </c>
      <c r="G241" s="125"/>
      <c r="H241" s="125"/>
      <c r="I241" s="127" t="s">
        <v>330</v>
      </c>
      <c r="J241" s="126">
        <v>354553.86</v>
      </c>
      <c r="K241" s="126">
        <f t="shared" si="32"/>
        <v>90865.590000000026</v>
      </c>
    </row>
    <row r="242" spans="1:11" ht="30" x14ac:dyDescent="0.25">
      <c r="A242" s="119"/>
      <c r="B242" s="176"/>
      <c r="C242" s="125"/>
      <c r="D242" s="126">
        <v>2428.8000000000002</v>
      </c>
      <c r="E242" s="127" t="s">
        <v>331</v>
      </c>
      <c r="F242" s="126">
        <v>2428.8000000000002</v>
      </c>
      <c r="G242" s="125"/>
      <c r="H242" s="125"/>
      <c r="I242" s="127" t="s">
        <v>331</v>
      </c>
      <c r="J242" s="126">
        <v>2428.8000000000002</v>
      </c>
      <c r="K242" s="126">
        <f t="shared" si="32"/>
        <v>0</v>
      </c>
    </row>
    <row r="243" spans="1:11" ht="45" x14ac:dyDescent="0.25">
      <c r="A243" s="119"/>
      <c r="B243" s="176"/>
      <c r="C243" s="125"/>
      <c r="D243" s="126">
        <v>658.24</v>
      </c>
      <c r="E243" s="127" t="s">
        <v>332</v>
      </c>
      <c r="F243" s="126">
        <v>658.24</v>
      </c>
      <c r="G243" s="125"/>
      <c r="H243" s="125"/>
      <c r="I243" s="127" t="s">
        <v>332</v>
      </c>
      <c r="J243" s="126">
        <v>0</v>
      </c>
      <c r="K243" s="126">
        <f t="shared" si="32"/>
        <v>658.24</v>
      </c>
    </row>
    <row r="244" spans="1:11" ht="30" x14ac:dyDescent="0.25">
      <c r="A244" s="119"/>
      <c r="B244" s="176"/>
      <c r="C244" s="125"/>
      <c r="D244" s="126">
        <v>16068.6</v>
      </c>
      <c r="E244" s="127" t="s">
        <v>333</v>
      </c>
      <c r="F244" s="126">
        <v>16068.6</v>
      </c>
      <c r="G244" s="125"/>
      <c r="H244" s="125"/>
      <c r="I244" s="127" t="s">
        <v>333</v>
      </c>
      <c r="J244" s="126">
        <v>5522.32</v>
      </c>
      <c r="K244" s="126">
        <f t="shared" si="32"/>
        <v>10546.28</v>
      </c>
    </row>
    <row r="245" spans="1:11" ht="30" x14ac:dyDescent="0.25">
      <c r="A245" s="119"/>
      <c r="B245" s="176"/>
      <c r="C245" s="125"/>
      <c r="D245" s="126">
        <v>73371.199999999997</v>
      </c>
      <c r="E245" s="127" t="s">
        <v>334</v>
      </c>
      <c r="F245" s="126">
        <v>73371.199999999997</v>
      </c>
      <c r="G245" s="125"/>
      <c r="H245" s="125"/>
      <c r="I245" s="127" t="s">
        <v>334</v>
      </c>
      <c r="J245" s="126">
        <v>73371.199999999997</v>
      </c>
      <c r="K245" s="126">
        <f t="shared" si="32"/>
        <v>0</v>
      </c>
    </row>
    <row r="246" spans="1:11" ht="30" x14ac:dyDescent="0.25">
      <c r="A246" s="119"/>
      <c r="B246" s="176"/>
      <c r="C246" s="125"/>
      <c r="D246" s="126">
        <v>17552.900000000001</v>
      </c>
      <c r="E246" s="127" t="s">
        <v>335</v>
      </c>
      <c r="F246" s="126">
        <v>17552.900000000001</v>
      </c>
      <c r="G246" s="125"/>
      <c r="H246" s="125"/>
      <c r="I246" s="127" t="s">
        <v>335</v>
      </c>
      <c r="J246" s="126">
        <v>17552.900000000001</v>
      </c>
      <c r="K246" s="126">
        <f t="shared" si="32"/>
        <v>0</v>
      </c>
    </row>
    <row r="247" spans="1:11" ht="30" x14ac:dyDescent="0.25">
      <c r="A247" s="119"/>
      <c r="B247" s="176"/>
      <c r="C247" s="125"/>
      <c r="D247" s="126">
        <v>46795.56</v>
      </c>
      <c r="E247" s="127" t="s">
        <v>336</v>
      </c>
      <c r="F247" s="126">
        <v>46795.56</v>
      </c>
      <c r="G247" s="125"/>
      <c r="H247" s="125"/>
      <c r="I247" s="127" t="s">
        <v>336</v>
      </c>
      <c r="J247" s="126">
        <v>13726.69</v>
      </c>
      <c r="K247" s="126">
        <f t="shared" si="32"/>
        <v>33068.869999999995</v>
      </c>
    </row>
    <row r="248" spans="1:11" ht="30" x14ac:dyDescent="0.25">
      <c r="A248" s="119"/>
      <c r="B248" s="176"/>
      <c r="C248" s="125"/>
      <c r="D248" s="126">
        <v>39900</v>
      </c>
      <c r="E248" s="127" t="s">
        <v>337</v>
      </c>
      <c r="F248" s="126">
        <v>39900</v>
      </c>
      <c r="G248" s="125"/>
      <c r="H248" s="125"/>
      <c r="I248" s="127" t="s">
        <v>337</v>
      </c>
      <c r="J248" s="126">
        <v>17955</v>
      </c>
      <c r="K248" s="126">
        <f t="shared" si="32"/>
        <v>21945</v>
      </c>
    </row>
    <row r="249" spans="1:11" ht="30" x14ac:dyDescent="0.25">
      <c r="A249" s="119"/>
      <c r="B249" s="176"/>
      <c r="C249" s="125"/>
      <c r="D249" s="126">
        <v>7076.68</v>
      </c>
      <c r="E249" s="127" t="s">
        <v>338</v>
      </c>
      <c r="F249" s="126">
        <v>7076.68</v>
      </c>
      <c r="G249" s="125"/>
      <c r="H249" s="125"/>
      <c r="I249" s="127" t="s">
        <v>338</v>
      </c>
      <c r="J249" s="126">
        <v>725.79</v>
      </c>
      <c r="K249" s="126">
        <f t="shared" si="32"/>
        <v>6350.89</v>
      </c>
    </row>
    <row r="250" spans="1:11" ht="20.25" customHeight="1" x14ac:dyDescent="0.25">
      <c r="A250" s="119"/>
      <c r="B250" s="176"/>
      <c r="C250" s="125"/>
      <c r="D250" s="126">
        <v>26329.439999999999</v>
      </c>
      <c r="E250" s="127" t="s">
        <v>339</v>
      </c>
      <c r="F250" s="126">
        <v>26329.439999999999</v>
      </c>
      <c r="G250" s="125"/>
      <c r="H250" s="125"/>
      <c r="I250" s="127" t="s">
        <v>339</v>
      </c>
      <c r="J250" s="126">
        <v>14461.42</v>
      </c>
      <c r="K250" s="126">
        <f t="shared" si="32"/>
        <v>11868.019999999999</v>
      </c>
    </row>
    <row r="251" spans="1:11" ht="30" x14ac:dyDescent="0.25">
      <c r="A251" s="119"/>
      <c r="B251" s="176"/>
      <c r="C251" s="125"/>
      <c r="D251" s="126">
        <v>1794.8</v>
      </c>
      <c r="E251" s="127" t="s">
        <v>340</v>
      </c>
      <c r="F251" s="126">
        <v>1794.8</v>
      </c>
      <c r="G251" s="125"/>
      <c r="H251" s="125"/>
      <c r="I251" s="127" t="s">
        <v>340</v>
      </c>
      <c r="J251" s="126">
        <v>897.4</v>
      </c>
      <c r="K251" s="126">
        <f t="shared" si="32"/>
        <v>897.4</v>
      </c>
    </row>
    <row r="252" spans="1:11" ht="30" x14ac:dyDescent="0.25">
      <c r="A252" s="119"/>
      <c r="B252" s="176"/>
      <c r="C252" s="125"/>
      <c r="D252" s="126">
        <v>62763.56</v>
      </c>
      <c r="E252" s="127" t="s">
        <v>341</v>
      </c>
      <c r="F252" s="126">
        <v>62763.56</v>
      </c>
      <c r="G252" s="125"/>
      <c r="H252" s="125"/>
      <c r="I252" s="127" t="s">
        <v>341</v>
      </c>
      <c r="J252" s="126">
        <v>62763.56</v>
      </c>
      <c r="K252" s="126">
        <f t="shared" si="32"/>
        <v>0</v>
      </c>
    </row>
    <row r="253" spans="1:11" x14ac:dyDescent="0.25">
      <c r="A253" s="119"/>
      <c r="B253" s="176"/>
      <c r="C253" s="125"/>
      <c r="D253" s="126">
        <v>12780.7</v>
      </c>
      <c r="E253" s="128" t="s">
        <v>342</v>
      </c>
      <c r="F253" s="126">
        <v>12780.7</v>
      </c>
      <c r="G253" s="125"/>
      <c r="H253" s="125"/>
      <c r="I253" s="129" t="s">
        <v>342</v>
      </c>
      <c r="J253" s="126">
        <v>6901.57</v>
      </c>
      <c r="K253" s="126">
        <f t="shared" si="32"/>
        <v>5879.130000000001</v>
      </c>
    </row>
    <row r="254" spans="1:11" ht="30" x14ac:dyDescent="0.25">
      <c r="A254" s="119"/>
      <c r="B254" s="176"/>
      <c r="C254" s="125"/>
      <c r="D254" s="126">
        <v>5713.48</v>
      </c>
      <c r="E254" s="127" t="s">
        <v>343</v>
      </c>
      <c r="F254" s="126">
        <v>5713.48</v>
      </c>
      <c r="G254" s="125"/>
      <c r="H254" s="125"/>
      <c r="I254" s="127" t="s">
        <v>343</v>
      </c>
      <c r="J254" s="126">
        <v>5713.48</v>
      </c>
      <c r="K254" s="126">
        <f t="shared" si="32"/>
        <v>0</v>
      </c>
    </row>
    <row r="255" spans="1:11" ht="30" x14ac:dyDescent="0.25">
      <c r="A255" s="119"/>
      <c r="B255" s="176"/>
      <c r="C255" s="125"/>
      <c r="D255" s="126">
        <v>10647.6</v>
      </c>
      <c r="E255" s="127" t="s">
        <v>344</v>
      </c>
      <c r="F255" s="126">
        <v>10647.6</v>
      </c>
      <c r="G255" s="125"/>
      <c r="H255" s="125"/>
      <c r="I255" s="127" t="s">
        <v>344</v>
      </c>
      <c r="J255" s="126">
        <v>2470.2399999999998</v>
      </c>
      <c r="K255" s="126">
        <f t="shared" si="32"/>
        <v>8177.3600000000006</v>
      </c>
    </row>
    <row r="256" spans="1:11" x14ac:dyDescent="0.25">
      <c r="A256" s="119"/>
      <c r="B256" s="176"/>
      <c r="C256" s="125"/>
      <c r="D256" s="126">
        <v>1607.19</v>
      </c>
      <c r="E256" s="127" t="s">
        <v>345</v>
      </c>
      <c r="F256" s="126">
        <v>1607.19</v>
      </c>
      <c r="G256" s="125"/>
      <c r="H256" s="125"/>
      <c r="I256" s="127" t="s">
        <v>345</v>
      </c>
      <c r="J256" s="126">
        <v>1607.19</v>
      </c>
      <c r="K256" s="126">
        <f t="shared" si="32"/>
        <v>0</v>
      </c>
    </row>
    <row r="257" spans="1:11" ht="30" x14ac:dyDescent="0.25">
      <c r="A257" s="119"/>
      <c r="B257" s="176"/>
      <c r="C257" s="125"/>
      <c r="D257" s="126">
        <v>1930.6</v>
      </c>
      <c r="E257" s="127" t="s">
        <v>346</v>
      </c>
      <c r="F257" s="126">
        <v>1930.6</v>
      </c>
      <c r="G257" s="125"/>
      <c r="H257" s="125"/>
      <c r="I257" s="127" t="s">
        <v>346</v>
      </c>
      <c r="J257" s="126">
        <v>1287.08</v>
      </c>
      <c r="K257" s="126">
        <f t="shared" si="32"/>
        <v>643.52</v>
      </c>
    </row>
    <row r="258" spans="1:11" ht="30" x14ac:dyDescent="0.25">
      <c r="A258" s="119"/>
      <c r="B258" s="176"/>
      <c r="C258" s="125"/>
      <c r="D258" s="126">
        <v>145.9</v>
      </c>
      <c r="E258" s="127" t="s">
        <v>347</v>
      </c>
      <c r="F258" s="126">
        <v>145.9</v>
      </c>
      <c r="G258" s="125"/>
      <c r="H258" s="125"/>
      <c r="I258" s="127" t="s">
        <v>347</v>
      </c>
      <c r="J258" s="126">
        <v>10.210000000000001</v>
      </c>
      <c r="K258" s="126">
        <f t="shared" si="32"/>
        <v>135.69</v>
      </c>
    </row>
    <row r="259" spans="1:11" ht="45" x14ac:dyDescent="0.25">
      <c r="A259" s="119"/>
      <c r="B259" s="176"/>
      <c r="C259" s="125"/>
      <c r="D259" s="126">
        <v>5227.71</v>
      </c>
      <c r="E259" s="127" t="s">
        <v>348</v>
      </c>
      <c r="F259" s="126">
        <v>5227.71</v>
      </c>
      <c r="G259" s="125"/>
      <c r="H259" s="125"/>
      <c r="I259" s="127" t="s">
        <v>348</v>
      </c>
      <c r="J259" s="126">
        <v>742.32</v>
      </c>
      <c r="K259" s="126">
        <f t="shared" si="32"/>
        <v>4485.3900000000003</v>
      </c>
    </row>
    <row r="260" spans="1:11" ht="30" x14ac:dyDescent="0.25">
      <c r="A260" s="119"/>
      <c r="B260" s="176"/>
      <c r="C260" s="125"/>
      <c r="D260" s="126">
        <v>53207.4</v>
      </c>
      <c r="E260" s="127" t="s">
        <v>349</v>
      </c>
      <c r="F260" s="126">
        <v>53207.4</v>
      </c>
      <c r="G260" s="125"/>
      <c r="H260" s="125"/>
      <c r="I260" s="127" t="s">
        <v>349</v>
      </c>
      <c r="J260" s="126">
        <v>7271.68</v>
      </c>
      <c r="K260" s="126">
        <f t="shared" si="32"/>
        <v>45935.72</v>
      </c>
    </row>
    <row r="261" spans="1:11" ht="30" x14ac:dyDescent="0.25">
      <c r="A261" s="119"/>
      <c r="B261" s="176"/>
      <c r="C261" s="125"/>
      <c r="D261" s="126">
        <v>206160</v>
      </c>
      <c r="E261" s="127" t="s">
        <v>350</v>
      </c>
      <c r="F261" s="126">
        <v>206160</v>
      </c>
      <c r="G261" s="125"/>
      <c r="H261" s="125"/>
      <c r="I261" s="127" t="s">
        <v>350</v>
      </c>
      <c r="J261" s="126">
        <v>206160</v>
      </c>
      <c r="K261" s="126">
        <f t="shared" si="32"/>
        <v>0</v>
      </c>
    </row>
    <row r="262" spans="1:11" ht="30" x14ac:dyDescent="0.25">
      <c r="A262" s="119"/>
      <c r="B262" s="176"/>
      <c r="C262" s="125"/>
      <c r="D262" s="126">
        <v>112</v>
      </c>
      <c r="E262" s="127" t="s">
        <v>351</v>
      </c>
      <c r="F262" s="126">
        <v>112</v>
      </c>
      <c r="G262" s="125"/>
      <c r="H262" s="125"/>
      <c r="I262" s="127" t="s">
        <v>351</v>
      </c>
      <c r="J262" s="126">
        <v>112</v>
      </c>
      <c r="K262" s="126">
        <f t="shared" si="32"/>
        <v>0</v>
      </c>
    </row>
    <row r="263" spans="1:11" ht="30" x14ac:dyDescent="0.25">
      <c r="A263" s="119"/>
      <c r="B263" s="175"/>
      <c r="C263" s="125"/>
      <c r="D263" s="126">
        <v>30.72</v>
      </c>
      <c r="E263" s="127" t="s">
        <v>352</v>
      </c>
      <c r="F263" s="126">
        <v>30.72</v>
      </c>
      <c r="G263" s="125"/>
      <c r="H263" s="125"/>
      <c r="I263" s="127" t="s">
        <v>352</v>
      </c>
      <c r="J263" s="126">
        <v>24.89</v>
      </c>
      <c r="K263" s="126">
        <f t="shared" si="32"/>
        <v>5.8299999999999983</v>
      </c>
    </row>
    <row r="264" spans="1:11" ht="45" x14ac:dyDescent="0.25">
      <c r="A264" s="119"/>
      <c r="B264" s="174" t="s">
        <v>19</v>
      </c>
      <c r="C264" s="125"/>
      <c r="D264" s="126">
        <v>612.5</v>
      </c>
      <c r="E264" s="127" t="s">
        <v>353</v>
      </c>
      <c r="F264" s="126">
        <v>612.5</v>
      </c>
      <c r="G264" s="125"/>
      <c r="H264" s="125"/>
      <c r="I264" s="127" t="s">
        <v>353</v>
      </c>
      <c r="J264" s="126">
        <v>162.5</v>
      </c>
      <c r="K264" s="126">
        <v>450</v>
      </c>
    </row>
    <row r="265" spans="1:11" ht="45" x14ac:dyDescent="0.25">
      <c r="A265" s="119"/>
      <c r="B265" s="176"/>
      <c r="C265" s="125"/>
      <c r="D265" s="126">
        <v>2925</v>
      </c>
      <c r="E265" s="127" t="s">
        <v>354</v>
      </c>
      <c r="F265" s="126">
        <v>2925</v>
      </c>
      <c r="G265" s="125"/>
      <c r="H265" s="125"/>
      <c r="I265" s="127" t="s">
        <v>354</v>
      </c>
      <c r="J265" s="126">
        <v>2749.5</v>
      </c>
      <c r="K265" s="126">
        <v>175.5</v>
      </c>
    </row>
    <row r="266" spans="1:11" ht="60" x14ac:dyDescent="0.25">
      <c r="A266" s="119"/>
      <c r="B266" s="176"/>
      <c r="C266" s="125"/>
      <c r="D266" s="126">
        <v>2500</v>
      </c>
      <c r="E266" s="127" t="s">
        <v>355</v>
      </c>
      <c r="F266" s="126">
        <v>2500</v>
      </c>
      <c r="G266" s="125"/>
      <c r="H266" s="125"/>
      <c r="I266" s="127" t="s">
        <v>355</v>
      </c>
      <c r="J266" s="126">
        <v>2500</v>
      </c>
      <c r="K266" s="126">
        <v>0</v>
      </c>
    </row>
    <row r="267" spans="1:11" ht="30" x14ac:dyDescent="0.25">
      <c r="A267" s="119"/>
      <c r="B267" s="176"/>
      <c r="C267" s="125"/>
      <c r="D267" s="126">
        <v>3700</v>
      </c>
      <c r="E267" s="127" t="s">
        <v>356</v>
      </c>
      <c r="F267" s="126">
        <v>3700</v>
      </c>
      <c r="G267" s="125"/>
      <c r="H267" s="125"/>
      <c r="I267" s="127" t="s">
        <v>356</v>
      </c>
      <c r="J267" s="126">
        <v>3700</v>
      </c>
      <c r="K267" s="126">
        <v>0</v>
      </c>
    </row>
    <row r="268" spans="1:11" ht="45" x14ac:dyDescent="0.25">
      <c r="A268" s="119"/>
      <c r="B268" s="176"/>
      <c r="C268" s="125"/>
      <c r="D268" s="126">
        <v>3000</v>
      </c>
      <c r="E268" s="127" t="s">
        <v>357</v>
      </c>
      <c r="F268" s="126">
        <v>3000</v>
      </c>
      <c r="G268" s="125"/>
      <c r="H268" s="125"/>
      <c r="I268" s="127" t="s">
        <v>357</v>
      </c>
      <c r="J268" s="126">
        <v>2910</v>
      </c>
      <c r="K268" s="126">
        <v>90</v>
      </c>
    </row>
    <row r="269" spans="1:11" ht="18.75" customHeight="1" x14ac:dyDescent="0.25">
      <c r="A269" s="119"/>
      <c r="B269" s="175"/>
      <c r="C269" s="125"/>
      <c r="D269" s="126">
        <v>4725</v>
      </c>
      <c r="E269" s="127" t="s">
        <v>358</v>
      </c>
      <c r="F269" s="126">
        <v>4725</v>
      </c>
      <c r="G269" s="125"/>
      <c r="H269" s="125"/>
      <c r="I269" s="127" t="s">
        <v>358</v>
      </c>
      <c r="J269" s="126">
        <v>3276</v>
      </c>
      <c r="K269" s="126">
        <v>1449</v>
      </c>
    </row>
    <row r="270" spans="1:11" x14ac:dyDescent="0.25">
      <c r="A270" s="90"/>
      <c r="B270" s="94" t="s">
        <v>272</v>
      </c>
      <c r="C270" s="94"/>
      <c r="D270" s="95">
        <f>SUM(D212:D269)</f>
        <v>3808201.0900000008</v>
      </c>
      <c r="E270" s="130" t="s">
        <v>359</v>
      </c>
      <c r="F270" s="95">
        <f t="shared" ref="F270:K270" si="33">SUM(F212:F269)</f>
        <v>3808201.0900000008</v>
      </c>
      <c r="G270" s="95">
        <f t="shared" si="33"/>
        <v>0</v>
      </c>
      <c r="H270" s="95">
        <f t="shared" si="33"/>
        <v>0</v>
      </c>
      <c r="I270" s="131" t="s">
        <v>359</v>
      </c>
      <c r="J270" s="95">
        <f t="shared" si="33"/>
        <v>1869639.4499999997</v>
      </c>
      <c r="K270" s="95">
        <f t="shared" si="33"/>
        <v>1938561.6399999997</v>
      </c>
    </row>
    <row r="271" spans="1:11" ht="36.75" customHeight="1" x14ac:dyDescent="0.25">
      <c r="A271" s="90"/>
      <c r="B271" s="145" t="s">
        <v>273</v>
      </c>
      <c r="C271" s="98"/>
      <c r="D271" s="198">
        <v>1239124.79</v>
      </c>
      <c r="E271" s="97" t="s">
        <v>379</v>
      </c>
      <c r="F271" s="198">
        <f>D271</f>
        <v>1239124.79</v>
      </c>
      <c r="G271" s="98"/>
      <c r="H271" s="98"/>
      <c r="I271" s="97" t="str">
        <f>E271</f>
        <v>Комплекс системи фізичного захисту</v>
      </c>
      <c r="J271" s="198">
        <f>F271</f>
        <v>1239124.79</v>
      </c>
      <c r="K271" s="98"/>
    </row>
    <row r="272" spans="1:11" ht="39" x14ac:dyDescent="0.25">
      <c r="A272" s="90"/>
      <c r="B272" s="93" t="s">
        <v>274</v>
      </c>
      <c r="C272" s="91"/>
      <c r="D272" s="103">
        <v>105</v>
      </c>
      <c r="E272" s="93" t="s">
        <v>275</v>
      </c>
      <c r="F272" s="92">
        <f t="shared" ref="F272:F292" si="34">D272</f>
        <v>105</v>
      </c>
      <c r="G272" s="91"/>
      <c r="H272" s="91"/>
      <c r="I272" s="93" t="str">
        <f t="shared" ref="I272:J292" si="35">E272</f>
        <v>Крісла театральні</v>
      </c>
      <c r="J272" s="92">
        <f t="shared" si="35"/>
        <v>105</v>
      </c>
      <c r="K272" s="91"/>
    </row>
    <row r="273" spans="1:11" x14ac:dyDescent="0.25">
      <c r="A273" s="90"/>
      <c r="B273" s="91" t="s">
        <v>69</v>
      </c>
      <c r="C273" s="91"/>
      <c r="D273" s="103">
        <v>8129</v>
      </c>
      <c r="E273" s="93" t="s">
        <v>276</v>
      </c>
      <c r="F273" s="92">
        <f t="shared" si="34"/>
        <v>8129</v>
      </c>
      <c r="G273" s="91"/>
      <c r="H273" s="91"/>
      <c r="I273" s="93" t="str">
        <f t="shared" si="35"/>
        <v>Крісло Spiral Black</v>
      </c>
      <c r="J273" s="92">
        <f t="shared" si="35"/>
        <v>8129</v>
      </c>
      <c r="K273" s="91"/>
    </row>
    <row r="274" spans="1:11" ht="19.5" customHeight="1" x14ac:dyDescent="0.25">
      <c r="A274" s="90"/>
      <c r="B274" s="91" t="s">
        <v>69</v>
      </c>
      <c r="C274" s="91"/>
      <c r="D274" s="103">
        <v>3809</v>
      </c>
      <c r="E274" s="93" t="s">
        <v>277</v>
      </c>
      <c r="F274" s="92">
        <f t="shared" si="34"/>
        <v>3809</v>
      </c>
      <c r="G274" s="91"/>
      <c r="H274" s="91"/>
      <c r="I274" s="93" t="str">
        <f t="shared" si="35"/>
        <v>Комод Б"янко</v>
      </c>
      <c r="J274" s="92">
        <f t="shared" si="35"/>
        <v>3809</v>
      </c>
      <c r="K274" s="91"/>
    </row>
    <row r="275" spans="1:11" ht="30" customHeight="1" x14ac:dyDescent="0.25">
      <c r="A275" s="90"/>
      <c r="B275" s="169" t="s">
        <v>69</v>
      </c>
      <c r="C275" s="91"/>
      <c r="D275" s="103">
        <v>3000</v>
      </c>
      <c r="E275" s="93" t="s">
        <v>278</v>
      </c>
      <c r="F275" s="92">
        <f t="shared" si="34"/>
        <v>3000</v>
      </c>
      <c r="G275" s="91"/>
      <c r="H275" s="91"/>
      <c r="I275" s="93" t="str">
        <f t="shared" si="35"/>
        <v>Холодильник "NORD" клас А</v>
      </c>
      <c r="J275" s="92">
        <f t="shared" si="35"/>
        <v>3000</v>
      </c>
      <c r="K275" s="91"/>
    </row>
    <row r="276" spans="1:11" ht="26.25" customHeight="1" x14ac:dyDescent="0.25">
      <c r="A276" s="90"/>
      <c r="B276" s="170"/>
      <c r="C276" s="91"/>
      <c r="D276" s="103">
        <v>500</v>
      </c>
      <c r="E276" s="93" t="s">
        <v>279</v>
      </c>
      <c r="F276" s="92">
        <f t="shared" si="34"/>
        <v>500</v>
      </c>
      <c r="G276" s="91"/>
      <c r="H276" s="91"/>
      <c r="I276" s="93" t="str">
        <f t="shared" si="35"/>
        <v>Стіл офісний комп"ютерний</v>
      </c>
      <c r="J276" s="92">
        <f t="shared" si="35"/>
        <v>500</v>
      </c>
      <c r="K276" s="91"/>
    </row>
    <row r="277" spans="1:11" ht="40.5" customHeight="1" x14ac:dyDescent="0.25">
      <c r="A277" s="90"/>
      <c r="B277" s="171"/>
      <c r="C277" s="91"/>
      <c r="D277" s="103">
        <v>4500</v>
      </c>
      <c r="E277" s="93" t="s">
        <v>280</v>
      </c>
      <c r="F277" s="92">
        <f t="shared" si="34"/>
        <v>4500</v>
      </c>
      <c r="G277" s="91"/>
      <c r="H277" s="91"/>
      <c r="I277" s="93" t="str">
        <f t="shared" si="35"/>
        <v>Кондиціонер "SAMSUNG Ad12CAN</v>
      </c>
      <c r="J277" s="92">
        <f t="shared" si="35"/>
        <v>4500</v>
      </c>
      <c r="K277" s="91"/>
    </row>
    <row r="278" spans="1:11" ht="58.5" customHeight="1" x14ac:dyDescent="0.25">
      <c r="A278" s="90"/>
      <c r="B278" s="91" t="s">
        <v>69</v>
      </c>
      <c r="C278" s="91"/>
      <c r="D278" s="103">
        <v>5995</v>
      </c>
      <c r="E278" s="93" t="s">
        <v>281</v>
      </c>
      <c r="F278" s="92">
        <f t="shared" si="34"/>
        <v>5995</v>
      </c>
      <c r="G278" s="91"/>
      <c r="H278" s="91"/>
      <c r="I278" s="93" t="str">
        <f t="shared" si="35"/>
        <v>MED-06-054 Штатив медичний MEDOK регульований за висотою на колесах</v>
      </c>
      <c r="J278" s="92">
        <f t="shared" si="35"/>
        <v>5995</v>
      </c>
      <c r="K278" s="91"/>
    </row>
    <row r="279" spans="1:11" x14ac:dyDescent="0.25">
      <c r="A279" s="90"/>
      <c r="B279" s="94" t="s">
        <v>282</v>
      </c>
      <c r="C279" s="94"/>
      <c r="D279" s="95">
        <f>SUM(D271:D278)</f>
        <v>1265162.79</v>
      </c>
      <c r="E279" s="96"/>
      <c r="F279" s="95">
        <f t="shared" si="34"/>
        <v>1265162.79</v>
      </c>
      <c r="G279" s="94"/>
      <c r="H279" s="94"/>
      <c r="I279" s="96">
        <f t="shared" si="35"/>
        <v>0</v>
      </c>
      <c r="J279" s="95">
        <f t="shared" si="35"/>
        <v>1265162.79</v>
      </c>
      <c r="K279" s="94"/>
    </row>
    <row r="280" spans="1:11" ht="45.75" customHeight="1" x14ac:dyDescent="0.25">
      <c r="A280" s="90"/>
      <c r="B280" s="93" t="s">
        <v>151</v>
      </c>
      <c r="C280" s="91"/>
      <c r="D280" s="92">
        <v>58196</v>
      </c>
      <c r="E280" s="93" t="s">
        <v>283</v>
      </c>
      <c r="F280" s="92">
        <f t="shared" si="34"/>
        <v>58196</v>
      </c>
      <c r="G280" s="91"/>
      <c r="H280" s="91"/>
      <c r="I280" s="93" t="str">
        <f t="shared" si="35"/>
        <v>Ноутбук НР 250GB</v>
      </c>
      <c r="J280" s="92">
        <f t="shared" si="35"/>
        <v>58196</v>
      </c>
      <c r="K280" s="91"/>
    </row>
    <row r="281" spans="1:11" ht="15.75" customHeight="1" x14ac:dyDescent="0.25">
      <c r="A281" s="90"/>
      <c r="B281" s="164" t="s">
        <v>69</v>
      </c>
      <c r="C281" s="91"/>
      <c r="D281" s="103">
        <v>8278</v>
      </c>
      <c r="E281" s="93" t="s">
        <v>284</v>
      </c>
      <c r="F281" s="92">
        <f t="shared" si="34"/>
        <v>8278</v>
      </c>
      <c r="G281" s="91"/>
      <c r="H281" s="91"/>
      <c r="I281" s="93" t="str">
        <f t="shared" si="35"/>
        <v>Диван</v>
      </c>
      <c r="J281" s="92">
        <f t="shared" si="35"/>
        <v>8278</v>
      </c>
      <c r="K281" s="91"/>
    </row>
    <row r="282" spans="1:11" ht="15.75" customHeight="1" x14ac:dyDescent="0.25">
      <c r="A282" s="90"/>
      <c r="B282" s="165"/>
      <c r="C282" s="91"/>
      <c r="D282" s="103">
        <v>1160</v>
      </c>
      <c r="E282" s="93" t="s">
        <v>285</v>
      </c>
      <c r="F282" s="92">
        <f t="shared" si="34"/>
        <v>1160</v>
      </c>
      <c r="G282" s="91"/>
      <c r="H282" s="91"/>
      <c r="I282" s="93" t="str">
        <f t="shared" si="35"/>
        <v>Пуф</v>
      </c>
      <c r="J282" s="92">
        <f t="shared" si="35"/>
        <v>1160</v>
      </c>
      <c r="K282" s="91"/>
    </row>
    <row r="283" spans="1:11" ht="15.75" customHeight="1" x14ac:dyDescent="0.25">
      <c r="A283" s="90"/>
      <c r="B283" s="166"/>
      <c r="C283" s="91"/>
      <c r="D283" s="103">
        <v>2860</v>
      </c>
      <c r="E283" s="93" t="s">
        <v>286</v>
      </c>
      <c r="F283" s="92">
        <f t="shared" si="34"/>
        <v>2860</v>
      </c>
      <c r="G283" s="91"/>
      <c r="H283" s="91"/>
      <c r="I283" s="93" t="str">
        <f t="shared" si="35"/>
        <v>Стіл журнальний</v>
      </c>
      <c r="J283" s="92">
        <f t="shared" si="35"/>
        <v>2860</v>
      </c>
      <c r="K283" s="91"/>
    </row>
    <row r="284" spans="1:11" ht="26.25" x14ac:dyDescent="0.25">
      <c r="A284" s="90"/>
      <c r="B284" s="93" t="s">
        <v>69</v>
      </c>
      <c r="C284" s="91"/>
      <c r="D284" s="103">
        <v>4999</v>
      </c>
      <c r="E284" s="93" t="s">
        <v>287</v>
      </c>
      <c r="F284" s="92">
        <f t="shared" si="34"/>
        <v>4999</v>
      </c>
      <c r="G284" s="91"/>
      <c r="H284" s="91"/>
      <c r="I284" s="93" t="str">
        <f t="shared" si="35"/>
        <v>Холодильник "MIDEA"</v>
      </c>
      <c r="J284" s="92">
        <f t="shared" si="35"/>
        <v>4999</v>
      </c>
      <c r="K284" s="91"/>
    </row>
    <row r="285" spans="1:11" x14ac:dyDescent="0.25">
      <c r="A285" s="90"/>
      <c r="B285" s="93" t="s">
        <v>69</v>
      </c>
      <c r="C285" s="91"/>
      <c r="D285" s="103">
        <v>2542</v>
      </c>
      <c r="E285" s="93" t="s">
        <v>288</v>
      </c>
      <c r="F285" s="92">
        <f t="shared" si="34"/>
        <v>2542</v>
      </c>
      <c r="G285" s="91"/>
      <c r="H285" s="91"/>
      <c r="I285" s="93" t="str">
        <f t="shared" si="35"/>
        <v>Ширма ШБ-2-К</v>
      </c>
      <c r="J285" s="92">
        <f t="shared" si="35"/>
        <v>2542</v>
      </c>
      <c r="K285" s="91"/>
    </row>
    <row r="286" spans="1:11" ht="26.25" x14ac:dyDescent="0.25">
      <c r="A286" s="90"/>
      <c r="B286" s="93" t="s">
        <v>69</v>
      </c>
      <c r="C286" s="91"/>
      <c r="D286" s="103">
        <v>9700</v>
      </c>
      <c r="E286" s="97" t="s">
        <v>289</v>
      </c>
      <c r="F286" s="92">
        <f t="shared" si="34"/>
        <v>9700</v>
      </c>
      <c r="G286" s="91"/>
      <c r="H286" s="91"/>
      <c r="I286" s="93" t="str">
        <f t="shared" si="35"/>
        <v>Холодильник "DELFA"</v>
      </c>
      <c r="J286" s="92">
        <f t="shared" si="35"/>
        <v>9700</v>
      </c>
      <c r="K286" s="91"/>
    </row>
    <row r="287" spans="1:11" x14ac:dyDescent="0.25">
      <c r="A287" s="90"/>
      <c r="B287" s="93" t="s">
        <v>69</v>
      </c>
      <c r="C287" s="91"/>
      <c r="D287" s="103">
        <v>14700</v>
      </c>
      <c r="E287" s="97" t="s">
        <v>300</v>
      </c>
      <c r="F287" s="92">
        <f t="shared" si="34"/>
        <v>14700</v>
      </c>
      <c r="G287" s="91"/>
      <c r="H287" s="91"/>
      <c r="I287" s="93" t="str">
        <f t="shared" si="35"/>
        <v>Кондиціонер "Osaka"</v>
      </c>
      <c r="J287" s="92">
        <f t="shared" si="35"/>
        <v>14700</v>
      </c>
      <c r="K287" s="91"/>
    </row>
    <row r="288" spans="1:11" x14ac:dyDescent="0.25">
      <c r="A288" s="90"/>
      <c r="B288" s="93" t="s">
        <v>69</v>
      </c>
      <c r="C288" s="91"/>
      <c r="D288" s="103">
        <v>8999</v>
      </c>
      <c r="E288" s="97" t="s">
        <v>290</v>
      </c>
      <c r="F288" s="92">
        <f t="shared" si="34"/>
        <v>8999</v>
      </c>
      <c r="G288" s="91"/>
      <c r="H288" s="91"/>
      <c r="I288" s="93" t="str">
        <f t="shared" si="35"/>
        <v>кофемашина</v>
      </c>
      <c r="J288" s="92">
        <f t="shared" si="35"/>
        <v>8999</v>
      </c>
      <c r="K288" s="91"/>
    </row>
    <row r="289" spans="1:11" x14ac:dyDescent="0.25">
      <c r="A289" s="90"/>
      <c r="B289" s="93" t="s">
        <v>69</v>
      </c>
      <c r="C289" s="91"/>
      <c r="D289" s="103">
        <v>13998</v>
      </c>
      <c r="E289" s="97" t="s">
        <v>291</v>
      </c>
      <c r="F289" s="92">
        <f t="shared" si="34"/>
        <v>13998</v>
      </c>
      <c r="G289" s="91"/>
      <c r="H289" s="91"/>
      <c r="I289" s="93" t="str">
        <f t="shared" si="35"/>
        <v>Кондиціонер "Luberg"</v>
      </c>
      <c r="J289" s="92">
        <f t="shared" si="35"/>
        <v>13998</v>
      </c>
      <c r="K289" s="91"/>
    </row>
    <row r="290" spans="1:11" x14ac:dyDescent="0.25">
      <c r="A290" s="90"/>
      <c r="B290" s="164" t="s">
        <v>69</v>
      </c>
      <c r="C290" s="91"/>
      <c r="D290" s="103">
        <v>1999</v>
      </c>
      <c r="E290" s="97" t="s">
        <v>292</v>
      </c>
      <c r="F290" s="92">
        <f t="shared" si="34"/>
        <v>1999</v>
      </c>
      <c r="G290" s="91"/>
      <c r="H290" s="91"/>
      <c r="I290" s="93" t="str">
        <f t="shared" si="35"/>
        <v>Крісло офісне</v>
      </c>
      <c r="J290" s="92">
        <f t="shared" si="35"/>
        <v>1999</v>
      </c>
      <c r="K290" s="91"/>
    </row>
    <row r="291" spans="1:11" x14ac:dyDescent="0.25">
      <c r="A291" s="90"/>
      <c r="B291" s="166"/>
      <c r="C291" s="91"/>
      <c r="D291" s="103">
        <v>2140</v>
      </c>
      <c r="E291" s="97" t="s">
        <v>292</v>
      </c>
      <c r="F291" s="92">
        <f t="shared" si="34"/>
        <v>2140</v>
      </c>
      <c r="G291" s="91"/>
      <c r="H291" s="91"/>
      <c r="I291" s="93" t="str">
        <f t="shared" si="35"/>
        <v>Крісло офісне</v>
      </c>
      <c r="J291" s="92">
        <f t="shared" si="35"/>
        <v>2140</v>
      </c>
      <c r="K291" s="91"/>
    </row>
    <row r="292" spans="1:11" x14ac:dyDescent="0.25">
      <c r="A292" s="90"/>
      <c r="B292" s="91" t="s">
        <v>69</v>
      </c>
      <c r="C292" s="91"/>
      <c r="D292" s="92">
        <v>1200</v>
      </c>
      <c r="E292" s="97" t="s">
        <v>296</v>
      </c>
      <c r="F292" s="92">
        <f t="shared" si="34"/>
        <v>1200</v>
      </c>
      <c r="G292" s="91"/>
      <c r="H292" s="91"/>
      <c r="I292" s="93" t="str">
        <f t="shared" si="35"/>
        <v>Бак  для води на 125л</v>
      </c>
      <c r="J292" s="92">
        <f t="shared" si="35"/>
        <v>1200</v>
      </c>
      <c r="K292" s="91"/>
    </row>
    <row r="293" spans="1:11" ht="78.75" customHeight="1" x14ac:dyDescent="0.25">
      <c r="A293" s="119"/>
      <c r="B293" s="174" t="s">
        <v>360</v>
      </c>
      <c r="C293" s="125"/>
      <c r="D293" s="126">
        <v>53986</v>
      </c>
      <c r="E293" s="93" t="s">
        <v>361</v>
      </c>
      <c r="F293" s="126">
        <v>53986</v>
      </c>
      <c r="G293" s="125"/>
      <c r="H293" s="125"/>
      <c r="I293" s="93" t="s">
        <v>361</v>
      </c>
      <c r="J293" s="126">
        <v>2159.44</v>
      </c>
      <c r="K293" s="126">
        <f t="shared" ref="K293:K297" si="36">D293-J293</f>
        <v>51826.559999999998</v>
      </c>
    </row>
    <row r="294" spans="1:11" ht="102.75" customHeight="1" x14ac:dyDescent="0.25">
      <c r="A294" s="119"/>
      <c r="B294" s="176"/>
      <c r="C294" s="125"/>
      <c r="D294" s="126">
        <v>169092</v>
      </c>
      <c r="E294" s="93" t="s">
        <v>362</v>
      </c>
      <c r="F294" s="126">
        <v>169092</v>
      </c>
      <c r="G294" s="125"/>
      <c r="H294" s="125"/>
      <c r="I294" s="93" t="s">
        <v>362</v>
      </c>
      <c r="J294" s="126">
        <v>8454.6</v>
      </c>
      <c r="K294" s="126">
        <f t="shared" si="36"/>
        <v>160637.4</v>
      </c>
    </row>
    <row r="295" spans="1:11" ht="108.75" customHeight="1" x14ac:dyDescent="0.25">
      <c r="A295" s="119"/>
      <c r="B295" s="176"/>
      <c r="C295" s="125"/>
      <c r="D295" s="126">
        <v>136899</v>
      </c>
      <c r="E295" s="93" t="s">
        <v>363</v>
      </c>
      <c r="F295" s="126">
        <v>136899</v>
      </c>
      <c r="G295" s="125"/>
      <c r="H295" s="125"/>
      <c r="I295" s="93" t="s">
        <v>363</v>
      </c>
      <c r="J295" s="126">
        <v>1825.32</v>
      </c>
      <c r="K295" s="126">
        <f t="shared" si="36"/>
        <v>135073.68</v>
      </c>
    </row>
    <row r="296" spans="1:11" ht="107.25" customHeight="1" x14ac:dyDescent="0.25">
      <c r="A296" s="119"/>
      <c r="B296" s="176"/>
      <c r="C296" s="125"/>
      <c r="D296" s="126">
        <v>182532</v>
      </c>
      <c r="E296" s="93" t="s">
        <v>364</v>
      </c>
      <c r="F296" s="126">
        <v>182532</v>
      </c>
      <c r="G296" s="125"/>
      <c r="H296" s="125"/>
      <c r="I296" s="93" t="s">
        <v>364</v>
      </c>
      <c r="J296" s="126">
        <v>0</v>
      </c>
      <c r="K296" s="126">
        <f t="shared" si="36"/>
        <v>182532</v>
      </c>
    </row>
    <row r="297" spans="1:11" ht="66.75" customHeight="1" x14ac:dyDescent="0.25">
      <c r="A297" s="119"/>
      <c r="B297" s="175"/>
      <c r="C297" s="125"/>
      <c r="D297" s="126">
        <v>168156</v>
      </c>
      <c r="E297" s="93" t="s">
        <v>365</v>
      </c>
      <c r="F297" s="126">
        <v>168156</v>
      </c>
      <c r="G297" s="125"/>
      <c r="H297" s="125"/>
      <c r="I297" s="93" t="s">
        <v>365</v>
      </c>
      <c r="J297" s="126">
        <v>0</v>
      </c>
      <c r="K297" s="126">
        <f t="shared" si="36"/>
        <v>168156</v>
      </c>
    </row>
    <row r="298" spans="1:11" x14ac:dyDescent="0.25">
      <c r="A298" s="90"/>
      <c r="B298" s="94" t="s">
        <v>293</v>
      </c>
      <c r="C298" s="94"/>
      <c r="D298" s="95">
        <f>SUM(D280:D297)</f>
        <v>841436</v>
      </c>
      <c r="E298" s="131" t="s">
        <v>359</v>
      </c>
      <c r="F298" s="95">
        <f t="shared" ref="F298:K298" si="37">SUM(F280:F297)</f>
        <v>841436</v>
      </c>
      <c r="G298" s="95"/>
      <c r="H298" s="95"/>
      <c r="I298" s="131" t="s">
        <v>359</v>
      </c>
      <c r="J298" s="95">
        <f t="shared" si="37"/>
        <v>143210.36000000002</v>
      </c>
      <c r="K298" s="95">
        <f t="shared" si="37"/>
        <v>698225.64</v>
      </c>
    </row>
    <row r="299" spans="1:11" x14ac:dyDescent="0.25">
      <c r="A299" s="167" t="s">
        <v>294</v>
      </c>
      <c r="B299" s="168"/>
      <c r="C299" s="99"/>
      <c r="D299" s="100">
        <f>D298+D279+D270</f>
        <v>5914799.8800000008</v>
      </c>
      <c r="E299" s="132" t="s">
        <v>359</v>
      </c>
      <c r="F299" s="100">
        <f>F298+F279+F270</f>
        <v>5914799.8800000008</v>
      </c>
      <c r="G299" s="100"/>
      <c r="H299" s="100"/>
      <c r="I299" s="132" t="s">
        <v>359</v>
      </c>
      <c r="J299" s="100">
        <f>J298+J279+J270</f>
        <v>3278012.5999999996</v>
      </c>
      <c r="K299" s="100">
        <f>K298+K279+K270</f>
        <v>2636787.2799999998</v>
      </c>
    </row>
    <row r="300" spans="1:11" x14ac:dyDescent="0.25">
      <c r="A300" s="162" t="s">
        <v>366</v>
      </c>
      <c r="B300" s="163"/>
      <c r="C300" s="142"/>
      <c r="D300" s="143">
        <f>D299+D211+D90+D46</f>
        <v>10360572.550000001</v>
      </c>
      <c r="E300" s="144" t="s">
        <v>359</v>
      </c>
      <c r="F300" s="143">
        <f>F299+F211+F90+F46</f>
        <v>10627405.690000001</v>
      </c>
      <c r="G300" s="143"/>
      <c r="H300" s="143"/>
      <c r="I300" s="144" t="s">
        <v>359</v>
      </c>
      <c r="J300" s="143">
        <f>J299+J211+J90+J46</f>
        <v>7941905.1200000001</v>
      </c>
      <c r="K300" s="143">
        <f>K299+K211+K90+K46</f>
        <v>2418667.4300000002</v>
      </c>
    </row>
    <row r="301" spans="1:11" x14ac:dyDescent="0.25">
      <c r="D301" s="196">
        <f>D300-D207-D206-D205-D111</f>
        <v>9881702.4900000002</v>
      </c>
    </row>
    <row r="302" spans="1:11" x14ac:dyDescent="0.25">
      <c r="D302" s="197">
        <f>D205+D206+D207+D111</f>
        <v>478870.06</v>
      </c>
    </row>
  </sheetData>
  <mergeCells count="32">
    <mergeCell ref="B177:B201"/>
    <mergeCell ref="B94:B100"/>
    <mergeCell ref="B101:B104"/>
    <mergeCell ref="B47:B51"/>
    <mergeCell ref="B52:B53"/>
    <mergeCell ref="B83:B87"/>
    <mergeCell ref="A91:A210"/>
    <mergeCell ref="A8:A45"/>
    <mergeCell ref="A3:K3"/>
    <mergeCell ref="A4:K4"/>
    <mergeCell ref="A6:A7"/>
    <mergeCell ref="B6:B7"/>
    <mergeCell ref="C6:E6"/>
    <mergeCell ref="F6:F7"/>
    <mergeCell ref="G6:J6"/>
    <mergeCell ref="K6:K7"/>
    <mergeCell ref="C108:C112"/>
    <mergeCell ref="B114:B176"/>
    <mergeCell ref="B64:B73"/>
    <mergeCell ref="A90:B90"/>
    <mergeCell ref="A46:B46"/>
    <mergeCell ref="A55:A89"/>
    <mergeCell ref="A211:B211"/>
    <mergeCell ref="B214:B215"/>
    <mergeCell ref="B216:B263"/>
    <mergeCell ref="B264:B269"/>
    <mergeCell ref="B293:B297"/>
    <mergeCell ref="A300:B300"/>
    <mergeCell ref="B281:B283"/>
    <mergeCell ref="B290:B291"/>
    <mergeCell ref="A299:B299"/>
    <mergeCell ref="B275:B277"/>
  </mergeCells>
  <pageMargins left="0" right="0" top="0" bottom="0" header="0" footer="0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topLeftCell="A12" zoomScale="80" zoomScaleNormal="80" workbookViewId="0">
      <selection activeCell="L13" sqref="L13:L14"/>
    </sheetView>
  </sheetViews>
  <sheetFormatPr defaultRowHeight="15" x14ac:dyDescent="0.25"/>
  <cols>
    <col min="1" max="1" width="5" customWidth="1"/>
    <col min="2" max="2" width="20" customWidth="1"/>
    <col min="3" max="3" width="11.42578125" customWidth="1"/>
    <col min="4" max="4" width="13.85546875" customWidth="1"/>
    <col min="5" max="5" width="18.28515625" customWidth="1"/>
    <col min="6" max="6" width="13.5703125" customWidth="1"/>
    <col min="7" max="7" width="13.28515625" customWidth="1"/>
    <col min="8" max="8" width="9.28515625" bestFit="1" customWidth="1"/>
    <col min="9" max="9" width="18.5703125" customWidth="1"/>
    <col min="10" max="10" width="14.140625" customWidth="1"/>
    <col min="11" max="11" width="16.28515625" customWidth="1"/>
    <col min="12" max="12" width="23.5703125" customWidth="1"/>
  </cols>
  <sheetData>
    <row r="1" spans="1:12" ht="10.5" customHeight="1" x14ac:dyDescent="0.25">
      <c r="A1" s="88"/>
      <c r="B1" s="88"/>
      <c r="C1" s="88"/>
      <c r="D1" s="88"/>
      <c r="E1" s="88"/>
      <c r="F1" s="88"/>
      <c r="G1" s="88"/>
      <c r="H1" s="88"/>
      <c r="I1" s="89"/>
      <c r="J1" s="88"/>
      <c r="K1" s="88"/>
    </row>
    <row r="2" spans="1:12" ht="10.5" customHeight="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2" x14ac:dyDescent="0.25">
      <c r="A3" s="182" t="s">
        <v>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2" x14ac:dyDescent="0.25">
      <c r="A4" s="182" t="s">
        <v>298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2" ht="7.5" customHeight="1" x14ac:dyDescent="0.2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2" ht="44.25" customHeight="1" x14ac:dyDescent="0.25">
      <c r="A6" s="160" t="s">
        <v>5</v>
      </c>
      <c r="B6" s="160" t="s">
        <v>6</v>
      </c>
      <c r="C6" s="160" t="s">
        <v>7</v>
      </c>
      <c r="D6" s="160"/>
      <c r="E6" s="160"/>
      <c r="F6" s="160" t="s">
        <v>8</v>
      </c>
      <c r="G6" s="160" t="s">
        <v>9</v>
      </c>
      <c r="H6" s="160"/>
      <c r="I6" s="160"/>
      <c r="J6" s="160"/>
      <c r="K6" s="183" t="s">
        <v>269</v>
      </c>
    </row>
    <row r="7" spans="1:12" ht="63.75" x14ac:dyDescent="0.25">
      <c r="A7" s="160"/>
      <c r="B7" s="160"/>
      <c r="C7" s="105" t="s">
        <v>11</v>
      </c>
      <c r="D7" s="105" t="s">
        <v>12</v>
      </c>
      <c r="E7" s="105" t="s">
        <v>13</v>
      </c>
      <c r="F7" s="160"/>
      <c r="G7" s="105" t="s">
        <v>14</v>
      </c>
      <c r="H7" s="105" t="s">
        <v>15</v>
      </c>
      <c r="I7" s="105" t="s">
        <v>16</v>
      </c>
      <c r="J7" s="105" t="s">
        <v>15</v>
      </c>
      <c r="K7" s="160"/>
    </row>
    <row r="8" spans="1:12" ht="99" customHeight="1" x14ac:dyDescent="0.25">
      <c r="A8" s="134"/>
      <c r="B8" s="180" t="s">
        <v>368</v>
      </c>
      <c r="C8" s="5"/>
      <c r="D8" s="11">
        <v>420</v>
      </c>
      <c r="E8" s="106" t="s">
        <v>369</v>
      </c>
      <c r="F8" s="83">
        <f>D8</f>
        <v>420</v>
      </c>
      <c r="G8" s="106"/>
      <c r="H8" s="106"/>
      <c r="I8" s="106" t="str">
        <f>E8</f>
        <v>Бригатініб / АЛУНБРИГ таблетка. Вкрита плівковою оболонкою, по 30мг, придатний до 01.07.2024</v>
      </c>
      <c r="J8" s="11">
        <v>0</v>
      </c>
      <c r="K8" s="15">
        <f>F8-J8</f>
        <v>420</v>
      </c>
      <c r="L8" t="s">
        <v>376</v>
      </c>
    </row>
    <row r="9" spans="1:12" ht="95.25" customHeight="1" x14ac:dyDescent="0.25">
      <c r="A9" s="135"/>
      <c r="B9" s="193"/>
      <c r="C9" s="5"/>
      <c r="D9" s="11">
        <v>280</v>
      </c>
      <c r="E9" s="133" t="s">
        <v>370</v>
      </c>
      <c r="F9" s="83">
        <f t="shared" ref="F9:F10" si="0">D9</f>
        <v>280</v>
      </c>
      <c r="G9" s="133"/>
      <c r="H9" s="133"/>
      <c r="I9" s="133" t="str">
        <f t="shared" ref="I9:I10" si="1">E9</f>
        <v>Бригатініб / АЛУНБРИГ таблетка. Вкрита плівковою оболонкою, по 90мг, придатний до 01.12.2024</v>
      </c>
      <c r="J9" s="11">
        <v>0</v>
      </c>
      <c r="K9" s="15">
        <f t="shared" ref="K9:K10" si="2">F9-J9</f>
        <v>280</v>
      </c>
      <c r="L9" t="s">
        <v>376</v>
      </c>
    </row>
    <row r="10" spans="1:12" ht="100.5" customHeight="1" x14ac:dyDescent="0.25">
      <c r="A10" s="135"/>
      <c r="B10" s="194"/>
      <c r="C10" s="5"/>
      <c r="D10" s="11">
        <v>840</v>
      </c>
      <c r="E10" s="133" t="s">
        <v>371</v>
      </c>
      <c r="F10" s="83">
        <f t="shared" si="0"/>
        <v>840</v>
      </c>
      <c r="G10" s="133"/>
      <c r="H10" s="133"/>
      <c r="I10" s="133" t="str">
        <f t="shared" si="1"/>
        <v>Бригатініб / АЛУНБРИГ таблетка. Вкрита плівковою оболонкою, по 180мг, придатний до 01.12.2024</v>
      </c>
      <c r="J10" s="11">
        <v>0</v>
      </c>
      <c r="K10" s="15">
        <f t="shared" si="2"/>
        <v>840</v>
      </c>
      <c r="L10" t="s">
        <v>376</v>
      </c>
    </row>
    <row r="11" spans="1:12" x14ac:dyDescent="0.25">
      <c r="A11" s="136"/>
      <c r="B11" s="42" t="s">
        <v>20</v>
      </c>
      <c r="C11" s="40"/>
      <c r="D11" s="120">
        <f>SUM(D8:D10)</f>
        <v>1540</v>
      </c>
      <c r="E11" s="121" t="s">
        <v>21</v>
      </c>
      <c r="F11" s="120">
        <f t="shared" ref="F11:K11" si="3">SUM(F8:F10)</f>
        <v>1540</v>
      </c>
      <c r="G11" s="120"/>
      <c r="H11" s="120"/>
      <c r="I11" s="121" t="s">
        <v>21</v>
      </c>
      <c r="J11" s="120">
        <f t="shared" si="3"/>
        <v>0</v>
      </c>
      <c r="K11" s="120">
        <f t="shared" si="3"/>
        <v>1540</v>
      </c>
    </row>
    <row r="12" spans="1:12" ht="28.5" customHeight="1" x14ac:dyDescent="0.25">
      <c r="A12" s="136"/>
      <c r="B12" s="106" t="s">
        <v>69</v>
      </c>
      <c r="C12" s="5"/>
      <c r="D12" s="11">
        <v>8500</v>
      </c>
      <c r="E12" s="106" t="s">
        <v>299</v>
      </c>
      <c r="F12" s="83">
        <f>D12</f>
        <v>8500</v>
      </c>
      <c r="G12" s="106"/>
      <c r="H12" s="106"/>
      <c r="I12" s="106" t="str">
        <f>E12</f>
        <v>Плита електрична Fiesta F 5043 HW</v>
      </c>
      <c r="J12" s="11">
        <f>D12</f>
        <v>8500</v>
      </c>
      <c r="K12" s="13"/>
      <c r="L12" t="s">
        <v>377</v>
      </c>
    </row>
    <row r="13" spans="1:12" ht="99.75" customHeight="1" x14ac:dyDescent="0.25">
      <c r="A13" s="136"/>
      <c r="B13" s="190" t="s">
        <v>373</v>
      </c>
      <c r="C13" s="5"/>
      <c r="D13" s="16">
        <v>650000</v>
      </c>
      <c r="E13" s="106" t="s">
        <v>374</v>
      </c>
      <c r="F13" s="83">
        <f t="shared" ref="F13:F18" si="4">D13</f>
        <v>650000</v>
      </c>
      <c r="G13" s="106"/>
      <c r="H13" s="14"/>
      <c r="I13" s="106" t="str">
        <f t="shared" ref="I13:I18" si="5">E13</f>
        <v>Апарат УЗД експертного класу з 3 датчиками Lanmage, C6 (Shenzhen Lanmage Medical Technology Co., Ltd)</v>
      </c>
      <c r="J13" s="11">
        <f t="shared" ref="J13:J18" si="6">D13</f>
        <v>650000</v>
      </c>
      <c r="K13" s="13"/>
      <c r="L13" t="s">
        <v>378</v>
      </c>
    </row>
    <row r="14" spans="1:12" ht="43.5" customHeight="1" x14ac:dyDescent="0.25">
      <c r="A14" s="136"/>
      <c r="B14" s="192"/>
      <c r="C14" s="5"/>
      <c r="D14" s="16">
        <v>24598</v>
      </c>
      <c r="E14" s="106" t="s">
        <v>375</v>
      </c>
      <c r="F14" s="83">
        <f t="shared" si="4"/>
        <v>24598</v>
      </c>
      <c r="G14" s="106"/>
      <c r="H14" s="14"/>
      <c r="I14" s="106" t="str">
        <f t="shared" si="5"/>
        <v>Електрокардіограф 12 канальний  ECG600G</v>
      </c>
      <c r="J14" s="11">
        <f t="shared" si="6"/>
        <v>24598</v>
      </c>
      <c r="K14" s="13"/>
      <c r="L14" t="s">
        <v>378</v>
      </c>
    </row>
    <row r="15" spans="1:12" ht="28.5" customHeight="1" x14ac:dyDescent="0.25">
      <c r="A15" s="136"/>
      <c r="B15" s="106"/>
      <c r="C15" s="5"/>
      <c r="D15" s="16"/>
      <c r="E15" s="106"/>
      <c r="F15" s="83">
        <f t="shared" si="4"/>
        <v>0</v>
      </c>
      <c r="G15" s="106"/>
      <c r="H15" s="14"/>
      <c r="I15" s="106">
        <f t="shared" si="5"/>
        <v>0</v>
      </c>
      <c r="J15" s="11">
        <f t="shared" si="6"/>
        <v>0</v>
      </c>
      <c r="K15" s="13"/>
    </row>
    <row r="16" spans="1:12" ht="28.5" customHeight="1" x14ac:dyDescent="0.25">
      <c r="A16" s="136"/>
      <c r="B16" s="106"/>
      <c r="C16" s="17"/>
      <c r="D16" s="16"/>
      <c r="E16" s="106"/>
      <c r="F16" s="83">
        <f t="shared" si="4"/>
        <v>0</v>
      </c>
      <c r="G16" s="106"/>
      <c r="H16" s="14"/>
      <c r="I16" s="106">
        <f t="shared" si="5"/>
        <v>0</v>
      </c>
      <c r="J16" s="11">
        <f t="shared" si="6"/>
        <v>0</v>
      </c>
      <c r="K16" s="17"/>
    </row>
    <row r="17" spans="1:11" ht="28.5" customHeight="1" x14ac:dyDescent="0.25">
      <c r="A17" s="136"/>
      <c r="B17" s="106"/>
      <c r="C17" s="5"/>
      <c r="D17" s="16"/>
      <c r="E17" s="106"/>
      <c r="F17" s="83">
        <f t="shared" si="4"/>
        <v>0</v>
      </c>
      <c r="G17" s="106"/>
      <c r="H17" s="14"/>
      <c r="I17" s="106">
        <f t="shared" si="5"/>
        <v>0</v>
      </c>
      <c r="J17" s="11">
        <f t="shared" si="6"/>
        <v>0</v>
      </c>
      <c r="K17" s="13"/>
    </row>
    <row r="18" spans="1:11" ht="28.5" customHeight="1" x14ac:dyDescent="0.25">
      <c r="A18" s="136"/>
      <c r="B18" s="106"/>
      <c r="C18" s="5"/>
      <c r="D18" s="16"/>
      <c r="E18" s="106"/>
      <c r="F18" s="83">
        <f t="shared" si="4"/>
        <v>0</v>
      </c>
      <c r="G18" s="106"/>
      <c r="H18" s="14"/>
      <c r="I18" s="106">
        <f t="shared" si="5"/>
        <v>0</v>
      </c>
      <c r="J18" s="11">
        <f t="shared" si="6"/>
        <v>0</v>
      </c>
      <c r="K18" s="13"/>
    </row>
    <row r="19" spans="1:11" x14ac:dyDescent="0.25">
      <c r="A19" s="137"/>
      <c r="B19" s="42" t="s">
        <v>23</v>
      </c>
      <c r="C19" s="40"/>
      <c r="D19" s="120">
        <f>SUM(D12:D18)</f>
        <v>683098</v>
      </c>
      <c r="E19" s="121" t="s">
        <v>21</v>
      </c>
      <c r="F19" s="120">
        <f>SUM(F12:F18)</f>
        <v>683098</v>
      </c>
      <c r="G19" s="121"/>
      <c r="H19" s="120"/>
      <c r="I19" s="121" t="s">
        <v>21</v>
      </c>
      <c r="J19" s="120">
        <f>SUM(J12:J18)</f>
        <v>683098</v>
      </c>
      <c r="K19" s="40"/>
    </row>
    <row r="20" spans="1:11" x14ac:dyDescent="0.25">
      <c r="A20" s="137"/>
      <c r="B20" s="138"/>
      <c r="C20" s="139"/>
      <c r="D20" s="140"/>
      <c r="E20" s="141"/>
      <c r="F20" s="140"/>
      <c r="G20" s="141"/>
      <c r="H20" s="140"/>
      <c r="I20" s="141"/>
      <c r="J20" s="140"/>
      <c r="K20" s="139"/>
    </row>
    <row r="21" spans="1:11" x14ac:dyDescent="0.25">
      <c r="A21" s="137"/>
      <c r="B21" s="138"/>
      <c r="C21" s="139"/>
      <c r="D21" s="140"/>
      <c r="E21" s="141"/>
      <c r="F21" s="140"/>
      <c r="G21" s="141"/>
      <c r="H21" s="140"/>
      <c r="I21" s="141"/>
      <c r="J21" s="140"/>
      <c r="K21" s="139"/>
    </row>
    <row r="22" spans="1:11" x14ac:dyDescent="0.25">
      <c r="A22" s="137"/>
      <c r="B22" s="138"/>
      <c r="C22" s="139"/>
      <c r="D22" s="140"/>
      <c r="E22" s="141"/>
      <c r="F22" s="140"/>
      <c r="G22" s="141"/>
      <c r="H22" s="140"/>
      <c r="I22" s="141"/>
      <c r="J22" s="140"/>
      <c r="K22" s="139"/>
    </row>
    <row r="23" spans="1:11" x14ac:dyDescent="0.25">
      <c r="A23" s="137"/>
      <c r="B23" s="138"/>
      <c r="C23" s="139"/>
      <c r="D23" s="140"/>
      <c r="E23" s="141"/>
      <c r="F23" s="140"/>
      <c r="G23" s="141"/>
      <c r="H23" s="140"/>
      <c r="I23" s="141"/>
      <c r="J23" s="140"/>
      <c r="K23" s="139"/>
    </row>
    <row r="24" spans="1:11" x14ac:dyDescent="0.25">
      <c r="A24" s="137"/>
      <c r="B24" s="138"/>
      <c r="C24" s="139"/>
      <c r="D24" s="140"/>
      <c r="E24" s="141"/>
      <c r="F24" s="140"/>
      <c r="G24" s="141"/>
      <c r="H24" s="140"/>
      <c r="I24" s="141"/>
      <c r="J24" s="140"/>
      <c r="K24" s="139"/>
    </row>
    <row r="25" spans="1:11" x14ac:dyDescent="0.25">
      <c r="A25" s="137"/>
      <c r="B25" s="42" t="s">
        <v>24</v>
      </c>
      <c r="C25" s="40"/>
      <c r="D25" s="120">
        <f>SUM(D20:D24)</f>
        <v>0</v>
      </c>
      <c r="E25" s="121" t="s">
        <v>21</v>
      </c>
      <c r="F25" s="120">
        <f t="shared" ref="F25:K25" si="7">SUM(F20:F24)</f>
        <v>0</v>
      </c>
      <c r="G25" s="120"/>
      <c r="H25" s="120"/>
      <c r="I25" s="121" t="s">
        <v>21</v>
      </c>
      <c r="J25" s="120">
        <f t="shared" si="7"/>
        <v>0</v>
      </c>
      <c r="K25" s="120">
        <f t="shared" si="7"/>
        <v>0</v>
      </c>
    </row>
    <row r="26" spans="1:11" x14ac:dyDescent="0.25">
      <c r="A26" s="161" t="s">
        <v>25</v>
      </c>
      <c r="B26" s="161"/>
      <c r="C26" s="21"/>
      <c r="D26" s="122">
        <f>D19+D11+D25</f>
        <v>684638</v>
      </c>
      <c r="E26" s="124" t="s">
        <v>21</v>
      </c>
      <c r="F26" s="122">
        <f t="shared" ref="F26:K26" si="8">F19+F11+F25</f>
        <v>684638</v>
      </c>
      <c r="G26" s="122"/>
      <c r="H26" s="122"/>
      <c r="I26" s="124" t="s">
        <v>21</v>
      </c>
      <c r="J26" s="122">
        <f t="shared" si="8"/>
        <v>683098</v>
      </c>
      <c r="K26" s="122">
        <f t="shared" si="8"/>
        <v>1540</v>
      </c>
    </row>
    <row r="27" spans="1:11" s="79" customFormat="1" x14ac:dyDescent="0.25">
      <c r="A27" s="107"/>
      <c r="B27" s="20"/>
      <c r="C27" s="43"/>
      <c r="D27" s="64"/>
      <c r="E27" s="76"/>
      <c r="F27" s="77"/>
      <c r="G27" s="78"/>
      <c r="H27" s="43"/>
      <c r="I27" s="76"/>
      <c r="J27" s="80"/>
      <c r="K27" s="80"/>
    </row>
    <row r="28" spans="1:11" s="79" customFormat="1" x14ac:dyDescent="0.25">
      <c r="A28" s="107"/>
      <c r="B28" s="20"/>
      <c r="C28" s="43"/>
      <c r="D28" s="64"/>
      <c r="E28" s="76"/>
      <c r="F28" s="77"/>
      <c r="G28" s="78"/>
      <c r="H28" s="43"/>
      <c r="I28" s="76"/>
      <c r="J28" s="80"/>
      <c r="K28" s="80"/>
    </row>
    <row r="29" spans="1:11" s="79" customFormat="1" x14ac:dyDescent="0.25">
      <c r="A29" s="107"/>
      <c r="B29" s="20"/>
      <c r="C29" s="43"/>
      <c r="D29" s="64"/>
      <c r="E29" s="76"/>
      <c r="F29" s="77"/>
      <c r="G29" s="78"/>
      <c r="H29" s="43"/>
      <c r="I29" s="76"/>
      <c r="J29" s="80"/>
      <c r="K29" s="80"/>
    </row>
    <row r="30" spans="1:11" s="79" customFormat="1" x14ac:dyDescent="0.25">
      <c r="A30" s="107"/>
      <c r="B30" s="20"/>
      <c r="C30" s="43"/>
      <c r="D30" s="64"/>
      <c r="E30" s="76"/>
      <c r="F30" s="77"/>
      <c r="G30" s="78"/>
      <c r="H30" s="43"/>
      <c r="I30" s="76"/>
      <c r="J30" s="80"/>
      <c r="K30" s="80"/>
    </row>
    <row r="31" spans="1:11" s="79" customFormat="1" x14ac:dyDescent="0.25">
      <c r="A31" s="107"/>
      <c r="B31" s="20"/>
      <c r="C31" s="43"/>
      <c r="D31" s="64"/>
      <c r="E31" s="76"/>
      <c r="F31" s="77"/>
      <c r="G31" s="78"/>
      <c r="H31" s="43"/>
      <c r="I31" s="76"/>
      <c r="J31" s="80"/>
      <c r="K31" s="80"/>
    </row>
    <row r="32" spans="1:11" s="79" customFormat="1" x14ac:dyDescent="0.25">
      <c r="A32" s="107"/>
      <c r="B32" s="20"/>
      <c r="C32" s="43"/>
      <c r="D32" s="64"/>
      <c r="E32" s="76"/>
      <c r="F32" s="77"/>
      <c r="G32" s="78"/>
      <c r="H32" s="43"/>
      <c r="I32" s="76"/>
      <c r="J32" s="80"/>
      <c r="K32" s="80"/>
    </row>
    <row r="33" spans="1:11" s="79" customFormat="1" x14ac:dyDescent="0.25">
      <c r="A33" s="107"/>
      <c r="B33" s="20"/>
      <c r="C33" s="43"/>
      <c r="D33" s="64"/>
      <c r="E33" s="76"/>
      <c r="F33" s="77"/>
      <c r="G33" s="78"/>
      <c r="H33" s="43"/>
      <c r="I33" s="76"/>
      <c r="J33" s="80"/>
      <c r="K33" s="80"/>
    </row>
    <row r="34" spans="1:11" s="79" customFormat="1" x14ac:dyDescent="0.25">
      <c r="A34" s="84"/>
      <c r="B34" s="40" t="s">
        <v>59</v>
      </c>
      <c r="C34" s="40"/>
      <c r="D34" s="41">
        <f>SUM(D27:D33)</f>
        <v>0</v>
      </c>
      <c r="E34" s="42" t="s">
        <v>21</v>
      </c>
      <c r="F34" s="41">
        <f>SUM(F27:F33)</f>
        <v>0</v>
      </c>
      <c r="G34" s="42" t="s">
        <v>21</v>
      </c>
      <c r="H34" s="40"/>
      <c r="I34" s="42" t="s">
        <v>21</v>
      </c>
      <c r="J34" s="41">
        <f>SUM(J27:J33)</f>
        <v>0</v>
      </c>
      <c r="K34" s="80">
        <f t="shared" ref="K34" si="9">D34-J34</f>
        <v>0</v>
      </c>
    </row>
    <row r="35" spans="1:11" x14ac:dyDescent="0.25">
      <c r="A35" s="180" t="s">
        <v>26</v>
      </c>
      <c r="B35" s="106"/>
      <c r="C35" s="5"/>
      <c r="D35" s="16"/>
      <c r="E35" s="106"/>
      <c r="F35" s="15"/>
      <c r="G35" s="106"/>
      <c r="H35" s="14"/>
      <c r="I35" s="106"/>
      <c r="J35" s="16"/>
      <c r="K35" s="13"/>
    </row>
    <row r="36" spans="1:11" x14ac:dyDescent="0.25">
      <c r="A36" s="178"/>
      <c r="B36" s="106"/>
      <c r="C36" s="5"/>
      <c r="D36" s="16"/>
      <c r="E36" s="106"/>
      <c r="F36" s="15"/>
      <c r="G36" s="106"/>
      <c r="H36" s="14"/>
      <c r="I36" s="106"/>
      <c r="J36" s="16"/>
      <c r="K36" s="13"/>
    </row>
    <row r="37" spans="1:11" x14ac:dyDescent="0.25">
      <c r="A37" s="178"/>
      <c r="B37" s="106"/>
      <c r="C37" s="5"/>
      <c r="D37" s="16"/>
      <c r="E37" s="106"/>
      <c r="F37" s="15"/>
      <c r="G37" s="106"/>
      <c r="H37" s="14"/>
      <c r="I37" s="106"/>
      <c r="J37" s="16"/>
      <c r="K37" s="13"/>
    </row>
    <row r="38" spans="1:11" x14ac:dyDescent="0.25">
      <c r="A38" s="178"/>
      <c r="B38" s="106"/>
      <c r="C38" s="5"/>
      <c r="D38" s="36"/>
      <c r="E38" s="106"/>
      <c r="F38" s="15"/>
      <c r="G38" s="106"/>
      <c r="H38" s="14"/>
      <c r="I38" s="106"/>
      <c r="J38" s="16"/>
      <c r="K38" s="13"/>
    </row>
    <row r="39" spans="1:11" x14ac:dyDescent="0.25">
      <c r="A39" s="178"/>
      <c r="B39" s="106"/>
      <c r="C39" s="5"/>
      <c r="D39" s="16"/>
      <c r="E39" s="106"/>
      <c r="F39" s="15"/>
      <c r="G39" s="106"/>
      <c r="H39" s="14"/>
      <c r="I39" s="106"/>
      <c r="J39" s="16"/>
      <c r="K39" s="13"/>
    </row>
    <row r="40" spans="1:11" x14ac:dyDescent="0.25">
      <c r="A40" s="178"/>
      <c r="B40" s="106"/>
      <c r="C40" s="5"/>
      <c r="D40" s="16"/>
      <c r="E40" s="106"/>
      <c r="F40" s="15"/>
      <c r="G40" s="106"/>
      <c r="H40" s="14"/>
      <c r="I40" s="106"/>
      <c r="J40" s="16"/>
      <c r="K40" s="13"/>
    </row>
    <row r="41" spans="1:11" ht="24" customHeight="1" x14ac:dyDescent="0.25">
      <c r="A41" s="178"/>
      <c r="B41" s="106"/>
      <c r="C41" s="5"/>
      <c r="D41" s="16"/>
      <c r="E41" s="106"/>
      <c r="F41" s="15"/>
      <c r="G41" s="106"/>
      <c r="H41" s="14"/>
      <c r="I41" s="106"/>
      <c r="J41" s="16"/>
      <c r="K41" s="13"/>
    </row>
    <row r="42" spans="1:11" x14ac:dyDescent="0.25">
      <c r="A42" s="178"/>
      <c r="B42" s="106"/>
      <c r="C42" s="5"/>
      <c r="D42" s="16"/>
      <c r="E42" s="106"/>
      <c r="F42" s="15"/>
      <c r="G42" s="106"/>
      <c r="H42" s="14"/>
      <c r="I42" s="106"/>
      <c r="J42" s="16"/>
      <c r="K42" s="13"/>
    </row>
    <row r="43" spans="1:11" x14ac:dyDescent="0.25">
      <c r="A43" s="178"/>
      <c r="B43" s="106"/>
      <c r="C43" s="5"/>
      <c r="D43" s="16"/>
      <c r="E43" s="106"/>
      <c r="F43" s="15"/>
      <c r="G43" s="106"/>
      <c r="H43" s="14"/>
      <c r="I43" s="106"/>
      <c r="J43" s="16"/>
      <c r="K43" s="13"/>
    </row>
    <row r="44" spans="1:11" x14ac:dyDescent="0.25">
      <c r="A44" s="178"/>
      <c r="B44" s="20"/>
      <c r="C44" s="5"/>
      <c r="D44" s="64"/>
      <c r="E44" s="76"/>
      <c r="F44" s="77"/>
      <c r="G44" s="78"/>
      <c r="H44" s="43"/>
      <c r="I44" s="76"/>
      <c r="J44" s="16"/>
      <c r="K44" s="15"/>
    </row>
    <row r="45" spans="1:11" x14ac:dyDescent="0.25">
      <c r="A45" s="178"/>
      <c r="B45" s="20"/>
      <c r="C45" s="5"/>
      <c r="D45" s="64"/>
      <c r="E45" s="76"/>
      <c r="F45" s="77"/>
      <c r="G45" s="78"/>
      <c r="H45" s="43"/>
      <c r="I45" s="76"/>
      <c r="J45" s="16"/>
      <c r="K45" s="15"/>
    </row>
    <row r="46" spans="1:11" x14ac:dyDescent="0.25">
      <c r="A46" s="178"/>
      <c r="B46" s="20"/>
      <c r="C46" s="5"/>
      <c r="D46" s="64"/>
      <c r="E46" s="76"/>
      <c r="F46" s="77"/>
      <c r="G46" s="78"/>
      <c r="H46" s="43"/>
      <c r="I46" s="76"/>
      <c r="J46" s="16"/>
      <c r="K46" s="15"/>
    </row>
    <row r="47" spans="1:11" x14ac:dyDescent="0.25">
      <c r="A47" s="178"/>
      <c r="B47" s="20"/>
      <c r="C47" s="5"/>
      <c r="D47" s="64"/>
      <c r="E47" s="76"/>
      <c r="F47" s="77"/>
      <c r="G47" s="78"/>
      <c r="H47" s="43"/>
      <c r="I47" s="76"/>
      <c r="J47" s="16"/>
      <c r="K47" s="15"/>
    </row>
    <row r="48" spans="1:11" x14ac:dyDescent="0.25">
      <c r="A48" s="178"/>
      <c r="B48" s="20"/>
      <c r="C48" s="5"/>
      <c r="D48" s="64"/>
      <c r="E48" s="76"/>
      <c r="F48" s="77"/>
      <c r="G48" s="78"/>
      <c r="H48" s="43"/>
      <c r="I48" s="76"/>
      <c r="J48" s="16"/>
      <c r="K48" s="15"/>
    </row>
    <row r="49" spans="1:11" x14ac:dyDescent="0.25">
      <c r="A49" s="178"/>
      <c r="B49" s="20"/>
      <c r="C49" s="5"/>
      <c r="D49" s="64"/>
      <c r="E49" s="76"/>
      <c r="F49" s="77"/>
      <c r="G49" s="78"/>
      <c r="H49" s="43"/>
      <c r="I49" s="76"/>
      <c r="J49" s="16"/>
      <c r="K49" s="15"/>
    </row>
    <row r="50" spans="1:11" x14ac:dyDescent="0.25">
      <c r="A50" s="178"/>
      <c r="B50" s="20"/>
      <c r="C50" s="5"/>
      <c r="D50" s="64"/>
      <c r="E50" s="76"/>
      <c r="F50" s="77"/>
      <c r="G50" s="78"/>
      <c r="H50" s="43"/>
      <c r="I50" s="76"/>
      <c r="J50" s="16"/>
      <c r="K50" s="15"/>
    </row>
    <row r="51" spans="1:11" x14ac:dyDescent="0.25">
      <c r="A51" s="178"/>
      <c r="B51" s="20"/>
      <c r="C51" s="5"/>
      <c r="D51" s="64"/>
      <c r="E51" s="76"/>
      <c r="F51" s="77"/>
      <c r="G51" s="78"/>
      <c r="H51" s="43"/>
      <c r="I51" s="76"/>
      <c r="J51" s="16"/>
      <c r="K51" s="15"/>
    </row>
    <row r="52" spans="1:11" x14ac:dyDescent="0.25">
      <c r="A52" s="178"/>
      <c r="B52" s="20"/>
      <c r="C52" s="5"/>
      <c r="D52" s="64"/>
      <c r="E52" s="76"/>
      <c r="F52" s="77"/>
      <c r="G52" s="78"/>
      <c r="H52" s="43"/>
      <c r="I52" s="76"/>
      <c r="J52" s="16"/>
      <c r="K52" s="15"/>
    </row>
    <row r="53" spans="1:11" x14ac:dyDescent="0.25">
      <c r="A53" s="178"/>
      <c r="B53" s="20"/>
      <c r="C53" s="5"/>
      <c r="D53" s="64"/>
      <c r="E53" s="76"/>
      <c r="F53" s="77"/>
      <c r="G53" s="78"/>
      <c r="H53" s="43"/>
      <c r="I53" s="76"/>
      <c r="J53" s="16"/>
      <c r="K53" s="15"/>
    </row>
    <row r="54" spans="1:11" x14ac:dyDescent="0.25">
      <c r="A54" s="178"/>
      <c r="B54" s="40" t="s">
        <v>65</v>
      </c>
      <c r="C54" s="40"/>
      <c r="D54" s="41">
        <f>SUM(D35:D53)</f>
        <v>0</v>
      </c>
      <c r="E54" s="42" t="s">
        <v>21</v>
      </c>
      <c r="F54" s="41">
        <f>SUM(F35:F53)</f>
        <v>0</v>
      </c>
      <c r="G54" s="42" t="s">
        <v>21</v>
      </c>
      <c r="H54" s="40"/>
      <c r="I54" s="42" t="s">
        <v>21</v>
      </c>
      <c r="J54" s="41">
        <f>SUM(J35:J53)</f>
        <v>0</v>
      </c>
      <c r="K54" s="41">
        <f>D54-J54</f>
        <v>0</v>
      </c>
    </row>
    <row r="55" spans="1:11" x14ac:dyDescent="0.25">
      <c r="A55" s="178"/>
      <c r="B55" s="106"/>
      <c r="C55" s="5"/>
      <c r="D55" s="80"/>
      <c r="E55" s="106"/>
      <c r="F55" s="15"/>
      <c r="G55" s="106"/>
      <c r="H55" s="14"/>
      <c r="I55" s="106"/>
      <c r="J55" s="16"/>
      <c r="K55" s="13"/>
    </row>
    <row r="56" spans="1:11" x14ac:dyDescent="0.25">
      <c r="A56" s="178"/>
      <c r="B56" s="106"/>
      <c r="C56" s="17"/>
      <c r="D56" s="80"/>
      <c r="E56" s="106"/>
      <c r="F56" s="15"/>
      <c r="G56" s="106"/>
      <c r="H56" s="14"/>
      <c r="I56" s="106"/>
      <c r="J56" s="16"/>
      <c r="K56" s="17"/>
    </row>
    <row r="57" spans="1:11" ht="32.25" customHeight="1" x14ac:dyDescent="0.25">
      <c r="A57" s="178"/>
      <c r="B57" s="106"/>
      <c r="C57" s="10"/>
      <c r="D57" s="80"/>
      <c r="E57" s="10"/>
      <c r="F57" s="10"/>
      <c r="G57" s="10"/>
      <c r="H57" s="10"/>
      <c r="I57" s="10"/>
      <c r="J57" s="10"/>
      <c r="K57" s="43"/>
    </row>
    <row r="58" spans="1:11" ht="25.5" customHeight="1" x14ac:dyDescent="0.25">
      <c r="A58" s="178"/>
      <c r="B58" s="106"/>
      <c r="C58" s="5"/>
      <c r="D58" s="80"/>
      <c r="E58" s="4"/>
      <c r="F58" s="15"/>
      <c r="G58" s="106"/>
      <c r="H58" s="14"/>
      <c r="I58" s="106"/>
      <c r="J58" s="16"/>
      <c r="K58" s="105"/>
    </row>
    <row r="59" spans="1:11" x14ac:dyDescent="0.25">
      <c r="A59" s="178"/>
      <c r="B59" s="106"/>
      <c r="C59" s="5"/>
      <c r="D59" s="80"/>
      <c r="E59" s="4"/>
      <c r="F59" s="15"/>
      <c r="G59" s="106"/>
      <c r="H59" s="14"/>
      <c r="I59" s="106"/>
      <c r="J59" s="16"/>
      <c r="K59" s="105"/>
    </row>
    <row r="60" spans="1:11" x14ac:dyDescent="0.25">
      <c r="A60" s="178"/>
      <c r="B60" s="106"/>
      <c r="C60" s="5"/>
      <c r="D60" s="80"/>
      <c r="E60" s="4"/>
      <c r="F60" s="15"/>
      <c r="G60" s="106"/>
      <c r="H60" s="14"/>
      <c r="I60" s="106"/>
      <c r="J60" s="16"/>
      <c r="K60" s="105"/>
    </row>
    <row r="61" spans="1:11" x14ac:dyDescent="0.25">
      <c r="A61" s="178"/>
      <c r="B61" s="106"/>
      <c r="C61" s="5"/>
      <c r="D61" s="80"/>
      <c r="E61" s="4"/>
      <c r="F61" s="15"/>
      <c r="G61" s="106"/>
      <c r="H61" s="14"/>
      <c r="I61" s="106"/>
      <c r="J61" s="16"/>
      <c r="K61" s="105"/>
    </row>
    <row r="62" spans="1:11" x14ac:dyDescent="0.25">
      <c r="A62" s="178"/>
      <c r="B62" s="106"/>
      <c r="C62" s="5"/>
      <c r="D62" s="80"/>
      <c r="E62" s="4"/>
      <c r="F62" s="15"/>
      <c r="G62" s="106"/>
      <c r="H62" s="14"/>
      <c r="I62" s="106"/>
      <c r="J62" s="16"/>
      <c r="K62" s="105"/>
    </row>
    <row r="63" spans="1:11" x14ac:dyDescent="0.25">
      <c r="A63" s="178"/>
      <c r="B63" s="10"/>
      <c r="C63" s="5"/>
      <c r="D63" s="80"/>
      <c r="E63" s="76"/>
      <c r="F63" s="81"/>
      <c r="G63" s="78"/>
      <c r="H63" s="43"/>
      <c r="I63" s="76"/>
      <c r="J63" s="16"/>
      <c r="K63" s="15"/>
    </row>
    <row r="64" spans="1:11" x14ac:dyDescent="0.25">
      <c r="A64" s="178"/>
      <c r="B64" s="10"/>
      <c r="C64" s="5"/>
      <c r="D64" s="80"/>
      <c r="E64" s="76"/>
      <c r="F64" s="81"/>
      <c r="G64" s="78"/>
      <c r="H64" s="43"/>
      <c r="I64" s="76"/>
      <c r="J64" s="16"/>
      <c r="K64" s="15"/>
    </row>
    <row r="65" spans="1:11" x14ac:dyDescent="0.25">
      <c r="A65" s="178"/>
      <c r="B65" s="10"/>
      <c r="C65" s="5"/>
      <c r="D65" s="80"/>
      <c r="E65" s="76"/>
      <c r="F65" s="81"/>
      <c r="G65" s="78"/>
      <c r="H65" s="43"/>
      <c r="I65" s="76"/>
      <c r="J65" s="16"/>
      <c r="K65" s="15"/>
    </row>
    <row r="66" spans="1:11" x14ac:dyDescent="0.25">
      <c r="A66" s="178"/>
      <c r="B66" s="10"/>
      <c r="C66" s="5"/>
      <c r="D66" s="80"/>
      <c r="E66" s="76"/>
      <c r="F66" s="81"/>
      <c r="G66" s="78"/>
      <c r="H66" s="43"/>
      <c r="I66" s="76"/>
      <c r="J66" s="16"/>
      <c r="K66" s="15"/>
    </row>
    <row r="67" spans="1:11" x14ac:dyDescent="0.25">
      <c r="A67" s="178"/>
      <c r="B67" s="10"/>
      <c r="C67" s="5"/>
      <c r="D67" s="80"/>
      <c r="E67" s="76"/>
      <c r="F67" s="81"/>
      <c r="G67" s="78"/>
      <c r="H67" s="43"/>
      <c r="I67" s="76"/>
      <c r="J67" s="16"/>
      <c r="K67" s="15"/>
    </row>
    <row r="68" spans="1:11" x14ac:dyDescent="0.25">
      <c r="A68" s="178"/>
      <c r="B68" s="106"/>
      <c r="C68" s="5"/>
      <c r="D68" s="80"/>
      <c r="E68" s="76"/>
      <c r="F68" s="81"/>
      <c r="G68" s="78"/>
      <c r="H68" s="43"/>
      <c r="I68" s="76"/>
      <c r="J68" s="16"/>
      <c r="K68" s="15"/>
    </row>
    <row r="69" spans="1:11" x14ac:dyDescent="0.25">
      <c r="A69" s="178"/>
      <c r="B69" s="40" t="s">
        <v>67</v>
      </c>
      <c r="C69" s="40"/>
      <c r="D69" s="41">
        <f>D55+D56+D57+D58+D59+D60+D61+D62+D63+D64+D65+D66+D67+D68</f>
        <v>0</v>
      </c>
      <c r="E69" s="42" t="s">
        <v>21</v>
      </c>
      <c r="F69" s="41">
        <f>F55+F56+F57+F58+F59+F60+F61+F62+F63+F64+F65+F66+F67+F68</f>
        <v>0</v>
      </c>
      <c r="G69" s="42" t="s">
        <v>21</v>
      </c>
      <c r="H69" s="40"/>
      <c r="I69" s="42" t="s">
        <v>21</v>
      </c>
      <c r="J69" s="41">
        <f>SUM(J55:J68)</f>
        <v>0</v>
      </c>
      <c r="K69" s="41">
        <f>D69-J69</f>
        <v>0</v>
      </c>
    </row>
    <row r="70" spans="1:11" ht="22.5" customHeight="1" x14ac:dyDescent="0.25">
      <c r="A70" s="152" t="s">
        <v>68</v>
      </c>
      <c r="B70" s="153"/>
      <c r="C70" s="30"/>
      <c r="D70" s="35">
        <f>D34+D54+D69+D26</f>
        <v>684638</v>
      </c>
      <c r="E70" s="31"/>
      <c r="F70" s="35">
        <f>F34+F54+F69+F26</f>
        <v>684638</v>
      </c>
      <c r="G70" s="31"/>
      <c r="H70" s="31"/>
      <c r="I70" s="31"/>
      <c r="J70" s="35">
        <f>J34+J54+J69+J26</f>
        <v>683098</v>
      </c>
      <c r="K70" s="31">
        <f>D70-J70</f>
        <v>1540</v>
      </c>
    </row>
    <row r="71" spans="1:11" ht="18.75" customHeight="1" x14ac:dyDescent="0.25">
      <c r="A71" s="177" t="s">
        <v>117</v>
      </c>
      <c r="B71" s="106"/>
      <c r="C71" s="33"/>
      <c r="D71" s="80"/>
      <c r="E71" s="76"/>
      <c r="F71" s="15"/>
      <c r="G71" s="106"/>
      <c r="H71" s="14"/>
      <c r="I71" s="106"/>
      <c r="J71" s="16"/>
      <c r="K71" s="26"/>
    </row>
    <row r="72" spans="1:11" ht="18.75" customHeight="1" x14ac:dyDescent="0.25">
      <c r="A72" s="178"/>
      <c r="B72" s="106"/>
      <c r="C72" s="33"/>
      <c r="D72" s="80"/>
      <c r="E72" s="76"/>
      <c r="F72" s="15"/>
      <c r="G72" s="106"/>
      <c r="H72" s="14"/>
      <c r="I72" s="106"/>
      <c r="J72" s="16"/>
      <c r="K72" s="26"/>
    </row>
    <row r="73" spans="1:11" ht="18.75" customHeight="1" x14ac:dyDescent="0.25">
      <c r="A73" s="178"/>
      <c r="B73" s="106"/>
      <c r="C73" s="33"/>
      <c r="D73" s="80"/>
      <c r="E73" s="76"/>
      <c r="F73" s="15"/>
      <c r="G73" s="106"/>
      <c r="H73" s="14"/>
      <c r="I73" s="106"/>
      <c r="J73" s="16"/>
      <c r="K73" s="15"/>
    </row>
    <row r="74" spans="1:11" ht="18.75" customHeight="1" x14ac:dyDescent="0.25">
      <c r="A74" s="178"/>
      <c r="B74" s="10"/>
      <c r="C74" s="43"/>
      <c r="D74" s="80"/>
      <c r="E74" s="76"/>
      <c r="F74" s="80"/>
      <c r="G74" s="78"/>
      <c r="H74" s="43"/>
      <c r="I74" s="76"/>
      <c r="J74" s="16"/>
      <c r="K74" s="16"/>
    </row>
    <row r="75" spans="1:11" ht="18.75" customHeight="1" x14ac:dyDescent="0.25">
      <c r="A75" s="178"/>
      <c r="B75" s="10"/>
      <c r="C75" s="43"/>
      <c r="D75" s="80"/>
      <c r="E75" s="76"/>
      <c r="F75" s="80"/>
      <c r="G75" s="78"/>
      <c r="H75" s="43"/>
      <c r="I75" s="76"/>
      <c r="J75" s="16"/>
      <c r="K75" s="16"/>
    </row>
    <row r="76" spans="1:11" ht="18.75" customHeight="1" x14ac:dyDescent="0.25">
      <c r="A76" s="178"/>
      <c r="B76" s="10"/>
      <c r="C76" s="43"/>
      <c r="D76" s="80"/>
      <c r="E76" s="76"/>
      <c r="F76" s="80"/>
      <c r="G76" s="78"/>
      <c r="H76" s="43"/>
      <c r="I76" s="76"/>
      <c r="J76" s="16"/>
      <c r="K76" s="16"/>
    </row>
    <row r="77" spans="1:11" ht="20.25" customHeight="1" x14ac:dyDescent="0.25">
      <c r="A77" s="178"/>
      <c r="B77" s="10"/>
      <c r="C77" s="43"/>
      <c r="D77" s="80"/>
      <c r="E77" s="76"/>
      <c r="F77" s="80"/>
      <c r="G77" s="78"/>
      <c r="H77" s="43"/>
      <c r="I77" s="76"/>
      <c r="J77" s="16"/>
      <c r="K77" s="16"/>
    </row>
    <row r="78" spans="1:11" ht="20.25" customHeight="1" x14ac:dyDescent="0.25">
      <c r="A78" s="178"/>
      <c r="B78" s="10"/>
      <c r="C78" s="43"/>
      <c r="D78" s="80"/>
      <c r="E78" s="76"/>
      <c r="F78" s="80"/>
      <c r="G78" s="78"/>
      <c r="H78" s="43"/>
      <c r="I78" s="76"/>
      <c r="J78" s="16"/>
      <c r="K78" s="16"/>
    </row>
    <row r="79" spans="1:11" ht="18" customHeight="1" x14ac:dyDescent="0.25">
      <c r="A79" s="178"/>
      <c r="B79" s="10"/>
      <c r="C79" s="43"/>
      <c r="D79" s="80"/>
      <c r="E79" s="76"/>
      <c r="F79" s="80"/>
      <c r="G79" s="78"/>
      <c r="H79" s="43"/>
      <c r="I79" s="76"/>
      <c r="J79" s="16"/>
      <c r="K79" s="16"/>
    </row>
    <row r="80" spans="1:11" ht="18" customHeight="1" x14ac:dyDescent="0.25">
      <c r="A80" s="178"/>
      <c r="B80" s="10"/>
      <c r="C80" s="43"/>
      <c r="D80" s="80"/>
      <c r="E80" s="76"/>
      <c r="F80" s="80"/>
      <c r="G80" s="78"/>
      <c r="H80" s="43"/>
      <c r="I80" s="76"/>
      <c r="J80" s="16"/>
      <c r="K80" s="16"/>
    </row>
    <row r="81" spans="1:11" ht="18" customHeight="1" x14ac:dyDescent="0.25">
      <c r="A81" s="178"/>
      <c r="B81" s="10"/>
      <c r="C81" s="43"/>
      <c r="D81" s="80"/>
      <c r="E81" s="76"/>
      <c r="F81" s="80"/>
      <c r="G81" s="78"/>
      <c r="H81" s="43"/>
      <c r="I81" s="76"/>
      <c r="J81" s="16"/>
      <c r="K81" s="16"/>
    </row>
    <row r="82" spans="1:11" ht="18" customHeight="1" x14ac:dyDescent="0.25">
      <c r="A82" s="178"/>
      <c r="B82" s="10"/>
      <c r="C82" s="43"/>
      <c r="D82" s="80"/>
      <c r="E82" s="76"/>
      <c r="F82" s="80"/>
      <c r="G82" s="78"/>
      <c r="H82" s="43"/>
      <c r="I82" s="76"/>
      <c r="J82" s="16"/>
      <c r="K82" s="16"/>
    </row>
    <row r="83" spans="1:11" ht="18" customHeight="1" x14ac:dyDescent="0.25">
      <c r="A83" s="178"/>
      <c r="B83" s="10"/>
      <c r="C83" s="43"/>
      <c r="D83" s="80"/>
      <c r="E83" s="76"/>
      <c r="F83" s="80"/>
      <c r="G83" s="78"/>
      <c r="H83" s="43"/>
      <c r="I83" s="76"/>
      <c r="J83" s="16"/>
      <c r="K83" s="16"/>
    </row>
    <row r="84" spans="1:11" ht="21.75" customHeight="1" x14ac:dyDescent="0.25">
      <c r="A84" s="178"/>
      <c r="B84" s="10"/>
      <c r="C84" s="43"/>
      <c r="D84" s="80"/>
      <c r="E84" s="76"/>
      <c r="F84" s="80"/>
      <c r="G84" s="78"/>
      <c r="H84" s="43"/>
      <c r="I84" s="76"/>
      <c r="J84" s="16"/>
      <c r="K84" s="16"/>
    </row>
    <row r="85" spans="1:11" x14ac:dyDescent="0.25">
      <c r="A85" s="178"/>
      <c r="B85" s="40" t="s">
        <v>119</v>
      </c>
      <c r="C85" s="40"/>
      <c r="D85" s="41">
        <f>SUM(D71:D84)</f>
        <v>0</v>
      </c>
      <c r="E85" s="42" t="s">
        <v>21</v>
      </c>
      <c r="F85" s="41">
        <f>SUM(F71:F84)</f>
        <v>0</v>
      </c>
      <c r="G85" s="42" t="s">
        <v>21</v>
      </c>
      <c r="H85" s="40"/>
      <c r="I85" s="42" t="s">
        <v>21</v>
      </c>
      <c r="J85" s="41">
        <f>SUM(J71:J84)</f>
        <v>0</v>
      </c>
      <c r="K85" s="41">
        <f>D85-J85</f>
        <v>0</v>
      </c>
    </row>
    <row r="86" spans="1:11" ht="15.75" customHeight="1" x14ac:dyDescent="0.25">
      <c r="A86" s="178"/>
      <c r="B86" s="106"/>
      <c r="C86" s="33"/>
      <c r="D86" s="80"/>
      <c r="E86" s="76"/>
      <c r="F86" s="15"/>
      <c r="G86" s="33"/>
      <c r="H86" s="33"/>
      <c r="I86" s="76"/>
      <c r="J86" s="16"/>
      <c r="K86" s="33"/>
    </row>
    <row r="87" spans="1:11" ht="15.75" customHeight="1" x14ac:dyDescent="0.25">
      <c r="A87" s="178"/>
      <c r="B87" s="106"/>
      <c r="C87" s="33"/>
      <c r="D87" s="80"/>
      <c r="E87" s="76"/>
      <c r="F87" s="80"/>
      <c r="G87" s="33"/>
      <c r="H87" s="33"/>
      <c r="I87" s="76"/>
      <c r="J87" s="80"/>
      <c r="K87" s="33"/>
    </row>
    <row r="88" spans="1:11" ht="15.75" customHeight="1" x14ac:dyDescent="0.25">
      <c r="A88" s="178"/>
      <c r="B88" s="106"/>
      <c r="C88" s="108"/>
      <c r="D88" s="80"/>
      <c r="E88" s="76"/>
      <c r="F88" s="80"/>
      <c r="G88" s="33"/>
      <c r="H88" s="33"/>
      <c r="I88" s="76"/>
      <c r="J88" s="80"/>
      <c r="K88" s="33"/>
    </row>
    <row r="89" spans="1:11" ht="15.75" customHeight="1" x14ac:dyDescent="0.25">
      <c r="A89" s="178"/>
      <c r="B89" s="106"/>
      <c r="C89" s="108"/>
      <c r="D89" s="80"/>
      <c r="E89" s="76"/>
      <c r="F89" s="80"/>
      <c r="G89" s="33"/>
      <c r="H89" s="33"/>
      <c r="I89" s="76"/>
      <c r="J89" s="80"/>
      <c r="K89" s="33"/>
    </row>
    <row r="90" spans="1:11" ht="15.75" customHeight="1" x14ac:dyDescent="0.25">
      <c r="A90" s="178"/>
      <c r="B90" s="106"/>
      <c r="C90" s="108"/>
      <c r="D90" s="80"/>
      <c r="E90" s="76"/>
      <c r="F90" s="80"/>
      <c r="G90" s="33"/>
      <c r="H90" s="33"/>
      <c r="I90" s="76"/>
      <c r="J90" s="80"/>
      <c r="K90" s="33"/>
    </row>
    <row r="91" spans="1:11" ht="15.75" customHeight="1" x14ac:dyDescent="0.25">
      <c r="A91" s="178"/>
      <c r="B91" s="106"/>
      <c r="C91" s="108"/>
      <c r="D91" s="80"/>
      <c r="E91" s="76"/>
      <c r="F91" s="80"/>
      <c r="G91" s="48"/>
      <c r="H91" s="48"/>
      <c r="I91" s="76"/>
      <c r="J91" s="80"/>
      <c r="K91" s="80"/>
    </row>
    <row r="92" spans="1:11" ht="15.75" customHeight="1" x14ac:dyDescent="0.25">
      <c r="A92" s="178"/>
      <c r="B92" s="106"/>
      <c r="C92" s="108"/>
      <c r="D92" s="80"/>
      <c r="E92" s="76"/>
      <c r="F92" s="80"/>
      <c r="G92" s="33"/>
      <c r="H92" s="33"/>
      <c r="I92" s="76"/>
      <c r="J92" s="80"/>
      <c r="K92" s="80"/>
    </row>
    <row r="93" spans="1:11" ht="15.75" customHeight="1" x14ac:dyDescent="0.25">
      <c r="A93" s="178"/>
      <c r="B93" s="106"/>
      <c r="C93" s="33"/>
      <c r="D93" s="80"/>
      <c r="E93" s="76"/>
      <c r="F93" s="80"/>
      <c r="G93" s="33"/>
      <c r="H93" s="33"/>
      <c r="I93" s="76"/>
      <c r="J93" s="80"/>
      <c r="K93" s="15"/>
    </row>
    <row r="94" spans="1:11" ht="15.75" customHeight="1" x14ac:dyDescent="0.25">
      <c r="A94" s="178"/>
      <c r="B94" s="109"/>
      <c r="C94" s="82"/>
      <c r="D94" s="80"/>
      <c r="E94" s="76"/>
      <c r="F94" s="80"/>
      <c r="G94" s="33"/>
      <c r="H94" s="33"/>
      <c r="I94" s="76"/>
      <c r="J94" s="80"/>
      <c r="K94" s="80"/>
    </row>
    <row r="95" spans="1:11" ht="15.75" customHeight="1" x14ac:dyDescent="0.25">
      <c r="A95" s="178"/>
      <c r="B95" s="109"/>
      <c r="C95" s="33"/>
      <c r="D95" s="80"/>
      <c r="E95" s="76"/>
      <c r="F95" s="80"/>
      <c r="G95" s="33"/>
      <c r="H95" s="33"/>
      <c r="I95" s="76"/>
      <c r="J95" s="80"/>
      <c r="K95" s="80"/>
    </row>
    <row r="96" spans="1:11" ht="15.75" customHeight="1" x14ac:dyDescent="0.25">
      <c r="A96" s="178"/>
      <c r="B96" s="109"/>
      <c r="C96" s="33"/>
      <c r="D96" s="80"/>
      <c r="E96" s="76"/>
      <c r="F96" s="80"/>
      <c r="G96" s="33"/>
      <c r="H96" s="33"/>
      <c r="I96" s="76"/>
      <c r="J96" s="80"/>
      <c r="K96" s="80"/>
    </row>
    <row r="97" spans="1:11" ht="15.75" customHeight="1" x14ac:dyDescent="0.25">
      <c r="A97" s="178"/>
      <c r="B97" s="109"/>
      <c r="C97" s="33"/>
      <c r="D97" s="80"/>
      <c r="E97" s="76"/>
      <c r="F97" s="80"/>
      <c r="G97" s="33"/>
      <c r="H97" s="33"/>
      <c r="I97" s="76"/>
      <c r="J97" s="80"/>
      <c r="K97" s="80"/>
    </row>
    <row r="98" spans="1:11" ht="15.75" customHeight="1" x14ac:dyDescent="0.25">
      <c r="A98" s="178"/>
      <c r="B98" s="109"/>
      <c r="C98" s="33"/>
      <c r="D98" s="80"/>
      <c r="E98" s="76"/>
      <c r="F98" s="80"/>
      <c r="G98" s="33"/>
      <c r="H98" s="33"/>
      <c r="I98" s="76"/>
      <c r="J98" s="80"/>
      <c r="K98" s="80"/>
    </row>
    <row r="99" spans="1:11" ht="15.75" customHeight="1" x14ac:dyDescent="0.25">
      <c r="A99" s="178"/>
      <c r="B99" s="109"/>
      <c r="C99" s="33"/>
      <c r="D99" s="80"/>
      <c r="E99" s="76"/>
      <c r="F99" s="80"/>
      <c r="G99" s="33"/>
      <c r="H99" s="33"/>
      <c r="I99" s="76"/>
      <c r="J99" s="80"/>
      <c r="K99" s="80"/>
    </row>
    <row r="100" spans="1:11" ht="15.75" customHeight="1" x14ac:dyDescent="0.25">
      <c r="A100" s="178"/>
      <c r="B100" s="109"/>
      <c r="C100" s="33"/>
      <c r="D100" s="80"/>
      <c r="E100" s="76"/>
      <c r="F100" s="80"/>
      <c r="G100" s="33"/>
      <c r="H100" s="33"/>
      <c r="I100" s="76"/>
      <c r="J100" s="80"/>
      <c r="K100" s="80"/>
    </row>
    <row r="101" spans="1:11" ht="15.75" customHeight="1" x14ac:dyDescent="0.25">
      <c r="A101" s="178"/>
      <c r="B101" s="109"/>
      <c r="C101" s="33"/>
      <c r="D101" s="80"/>
      <c r="E101" s="76"/>
      <c r="F101" s="80"/>
      <c r="G101" s="33"/>
      <c r="H101" s="33"/>
      <c r="I101" s="76"/>
      <c r="J101" s="80"/>
      <c r="K101" s="80"/>
    </row>
    <row r="102" spans="1:11" ht="15.75" customHeight="1" x14ac:dyDescent="0.25">
      <c r="A102" s="178"/>
      <c r="B102" s="109"/>
      <c r="C102" s="33"/>
      <c r="D102" s="80"/>
      <c r="E102" s="76"/>
      <c r="F102" s="80"/>
      <c r="G102" s="33"/>
      <c r="H102" s="33"/>
      <c r="I102" s="76"/>
      <c r="J102" s="80"/>
      <c r="K102" s="80"/>
    </row>
    <row r="103" spans="1:11" ht="15.75" customHeight="1" x14ac:dyDescent="0.25">
      <c r="A103" s="178"/>
      <c r="B103" s="109"/>
      <c r="C103" s="33"/>
      <c r="D103" s="80"/>
      <c r="E103" s="76"/>
      <c r="F103" s="80"/>
      <c r="G103" s="33"/>
      <c r="H103" s="33"/>
      <c r="I103" s="76"/>
      <c r="J103" s="80"/>
      <c r="K103" s="80"/>
    </row>
    <row r="104" spans="1:11" ht="15.75" customHeight="1" x14ac:dyDescent="0.25">
      <c r="A104" s="178"/>
      <c r="B104" s="109"/>
      <c r="C104" s="33"/>
      <c r="D104" s="80"/>
      <c r="E104" s="76"/>
      <c r="F104" s="80"/>
      <c r="G104" s="33"/>
      <c r="H104" s="33"/>
      <c r="I104" s="76"/>
      <c r="J104" s="80"/>
      <c r="K104" s="80"/>
    </row>
    <row r="105" spans="1:11" ht="15.75" customHeight="1" x14ac:dyDescent="0.25">
      <c r="A105" s="178"/>
      <c r="B105" s="109"/>
      <c r="C105" s="33"/>
      <c r="D105" s="80"/>
      <c r="E105" s="76"/>
      <c r="F105" s="80"/>
      <c r="G105" s="33"/>
      <c r="H105" s="33"/>
      <c r="I105" s="76"/>
      <c r="J105" s="80"/>
      <c r="K105" s="80"/>
    </row>
    <row r="106" spans="1:11" ht="15.75" customHeight="1" x14ac:dyDescent="0.25">
      <c r="A106" s="178"/>
      <c r="B106" s="109"/>
      <c r="C106" s="33"/>
      <c r="D106" s="80"/>
      <c r="E106" s="76"/>
      <c r="F106" s="80"/>
      <c r="G106" s="33"/>
      <c r="H106" s="33"/>
      <c r="I106" s="76"/>
      <c r="J106" s="80"/>
      <c r="K106" s="80"/>
    </row>
    <row r="107" spans="1:11" ht="15.75" customHeight="1" x14ac:dyDescent="0.25">
      <c r="A107" s="178"/>
      <c r="B107" s="109"/>
      <c r="C107" s="33"/>
      <c r="D107" s="80"/>
      <c r="E107" s="76"/>
      <c r="F107" s="80"/>
      <c r="G107" s="33"/>
      <c r="H107" s="33"/>
      <c r="I107" s="76"/>
      <c r="J107" s="80"/>
      <c r="K107" s="80"/>
    </row>
    <row r="108" spans="1:11" ht="15.75" customHeight="1" x14ac:dyDescent="0.25">
      <c r="A108" s="178"/>
      <c r="B108" s="109"/>
      <c r="C108" s="33"/>
      <c r="D108" s="80"/>
      <c r="E108" s="76"/>
      <c r="F108" s="80"/>
      <c r="G108" s="33"/>
      <c r="H108" s="33"/>
      <c r="I108" s="76"/>
      <c r="J108" s="80"/>
      <c r="K108" s="80"/>
    </row>
    <row r="109" spans="1:11" ht="15.75" customHeight="1" x14ac:dyDescent="0.25">
      <c r="A109" s="178"/>
      <c r="B109" s="109"/>
      <c r="C109" s="33"/>
      <c r="D109" s="80"/>
      <c r="E109" s="76"/>
      <c r="F109" s="80"/>
      <c r="G109" s="33"/>
      <c r="H109" s="33"/>
      <c r="I109" s="76"/>
      <c r="J109" s="80"/>
      <c r="K109" s="80"/>
    </row>
    <row r="110" spans="1:11" ht="15.75" customHeight="1" x14ac:dyDescent="0.25">
      <c r="A110" s="178"/>
      <c r="B110" s="109"/>
      <c r="C110" s="33"/>
      <c r="D110" s="80"/>
      <c r="E110" s="76"/>
      <c r="F110" s="80"/>
      <c r="G110" s="33"/>
      <c r="H110" s="33"/>
      <c r="I110" s="76"/>
      <c r="J110" s="80"/>
      <c r="K110" s="80"/>
    </row>
    <row r="111" spans="1:11" ht="15.75" customHeight="1" x14ac:dyDescent="0.25">
      <c r="A111" s="178"/>
      <c r="B111" s="109"/>
      <c r="C111" s="33"/>
      <c r="D111" s="80"/>
      <c r="E111" s="76"/>
      <c r="F111" s="80"/>
      <c r="G111" s="33"/>
      <c r="H111" s="33"/>
      <c r="I111" s="76"/>
      <c r="J111" s="80"/>
      <c r="K111" s="80"/>
    </row>
    <row r="112" spans="1:11" ht="15.75" customHeight="1" x14ac:dyDescent="0.25">
      <c r="A112" s="178"/>
      <c r="B112" s="109"/>
      <c r="C112" s="33"/>
      <c r="D112" s="80"/>
      <c r="E112" s="76"/>
      <c r="F112" s="80"/>
      <c r="G112" s="33"/>
      <c r="H112" s="33"/>
      <c r="I112" s="76"/>
      <c r="J112" s="80"/>
      <c r="K112" s="80"/>
    </row>
    <row r="113" spans="1:11" ht="15.75" customHeight="1" x14ac:dyDescent="0.25">
      <c r="A113" s="178"/>
      <c r="B113" s="109"/>
      <c r="C113" s="33"/>
      <c r="D113" s="80"/>
      <c r="E113" s="76"/>
      <c r="F113" s="80"/>
      <c r="G113" s="33"/>
      <c r="H113" s="33"/>
      <c r="I113" s="76"/>
      <c r="J113" s="80"/>
      <c r="K113" s="80"/>
    </row>
    <row r="114" spans="1:11" ht="15.75" customHeight="1" x14ac:dyDescent="0.25">
      <c r="A114" s="178"/>
      <c r="B114" s="109"/>
      <c r="C114" s="33"/>
      <c r="D114" s="80"/>
      <c r="E114" s="76"/>
      <c r="F114" s="80"/>
      <c r="G114" s="33"/>
      <c r="H114" s="33"/>
      <c r="I114" s="76"/>
      <c r="J114" s="80"/>
      <c r="K114" s="80"/>
    </row>
    <row r="115" spans="1:11" ht="15.75" customHeight="1" x14ac:dyDescent="0.25">
      <c r="A115" s="178"/>
      <c r="B115" s="109"/>
      <c r="C115" s="33"/>
      <c r="D115" s="80"/>
      <c r="E115" s="76"/>
      <c r="F115" s="80"/>
      <c r="G115" s="33"/>
      <c r="H115" s="33"/>
      <c r="I115" s="76"/>
      <c r="J115" s="80"/>
      <c r="K115" s="80"/>
    </row>
    <row r="116" spans="1:11" ht="15.75" customHeight="1" x14ac:dyDescent="0.25">
      <c r="A116" s="178"/>
      <c r="B116" s="109"/>
      <c r="C116" s="33"/>
      <c r="D116" s="80"/>
      <c r="E116" s="76"/>
      <c r="F116" s="80"/>
      <c r="G116" s="33"/>
      <c r="H116" s="33"/>
      <c r="I116" s="76"/>
      <c r="J116" s="80"/>
      <c r="K116" s="80"/>
    </row>
    <row r="117" spans="1:11" ht="15.75" customHeight="1" x14ac:dyDescent="0.25">
      <c r="A117" s="178"/>
      <c r="B117" s="109"/>
      <c r="C117" s="33"/>
      <c r="D117" s="80"/>
      <c r="E117" s="76"/>
      <c r="F117" s="80"/>
      <c r="G117" s="33"/>
      <c r="H117" s="33"/>
      <c r="I117" s="76"/>
      <c r="J117" s="80"/>
      <c r="K117" s="80"/>
    </row>
    <row r="118" spans="1:11" ht="15.75" customHeight="1" x14ac:dyDescent="0.25">
      <c r="A118" s="178"/>
      <c r="B118" s="109"/>
      <c r="C118" s="33"/>
      <c r="D118" s="80"/>
      <c r="E118" s="76"/>
      <c r="F118" s="80"/>
      <c r="G118" s="33"/>
      <c r="H118" s="33"/>
      <c r="I118" s="76"/>
      <c r="J118" s="80"/>
      <c r="K118" s="80"/>
    </row>
    <row r="119" spans="1:11" ht="15.75" customHeight="1" x14ac:dyDescent="0.25">
      <c r="A119" s="178"/>
      <c r="B119" s="109"/>
      <c r="C119" s="33"/>
      <c r="D119" s="80"/>
      <c r="E119" s="76"/>
      <c r="F119" s="80"/>
      <c r="G119" s="33"/>
      <c r="H119" s="33"/>
      <c r="I119" s="76"/>
      <c r="J119" s="80"/>
      <c r="K119" s="80"/>
    </row>
    <row r="120" spans="1:11" ht="15.75" customHeight="1" x14ac:dyDescent="0.25">
      <c r="A120" s="178"/>
      <c r="B120" s="109"/>
      <c r="C120" s="33"/>
      <c r="D120" s="80"/>
      <c r="E120" s="76"/>
      <c r="F120" s="80"/>
      <c r="G120" s="33"/>
      <c r="H120" s="33"/>
      <c r="I120" s="76"/>
      <c r="J120" s="80"/>
      <c r="K120" s="80"/>
    </row>
    <row r="121" spans="1:11" ht="15.75" customHeight="1" x14ac:dyDescent="0.25">
      <c r="A121" s="178"/>
      <c r="B121" s="109"/>
      <c r="C121" s="33"/>
      <c r="D121" s="80"/>
      <c r="E121" s="76"/>
      <c r="F121" s="80"/>
      <c r="G121" s="33"/>
      <c r="H121" s="33"/>
      <c r="I121" s="76"/>
      <c r="J121" s="80"/>
      <c r="K121" s="80"/>
    </row>
    <row r="122" spans="1:11" ht="15.75" customHeight="1" x14ac:dyDescent="0.25">
      <c r="A122" s="178"/>
      <c r="B122" s="109"/>
      <c r="C122" s="33"/>
      <c r="D122" s="80"/>
      <c r="E122" s="76"/>
      <c r="F122" s="80"/>
      <c r="G122" s="33"/>
      <c r="H122" s="33"/>
      <c r="I122" s="76"/>
      <c r="J122" s="80"/>
      <c r="K122" s="80"/>
    </row>
    <row r="123" spans="1:11" ht="15.75" customHeight="1" x14ac:dyDescent="0.25">
      <c r="A123" s="178"/>
      <c r="B123" s="109"/>
      <c r="C123" s="33"/>
      <c r="D123" s="80"/>
      <c r="E123" s="76"/>
      <c r="F123" s="80"/>
      <c r="G123" s="33"/>
      <c r="H123" s="33"/>
      <c r="I123" s="76"/>
      <c r="J123" s="80"/>
      <c r="K123" s="80"/>
    </row>
    <row r="124" spans="1:11" ht="15.75" customHeight="1" x14ac:dyDescent="0.25">
      <c r="A124" s="178"/>
      <c r="B124" s="109"/>
      <c r="C124" s="33"/>
      <c r="D124" s="80"/>
      <c r="E124" s="76"/>
      <c r="F124" s="80"/>
      <c r="G124" s="33"/>
      <c r="H124" s="33"/>
      <c r="I124" s="76"/>
      <c r="J124" s="80"/>
      <c r="K124" s="80"/>
    </row>
    <row r="125" spans="1:11" ht="15.75" customHeight="1" x14ac:dyDescent="0.25">
      <c r="A125" s="178"/>
      <c r="B125" s="109"/>
      <c r="C125" s="33"/>
      <c r="D125" s="80"/>
      <c r="E125" s="76"/>
      <c r="F125" s="80"/>
      <c r="G125" s="33"/>
      <c r="H125" s="33"/>
      <c r="I125" s="76"/>
      <c r="J125" s="80"/>
      <c r="K125" s="80"/>
    </row>
    <row r="126" spans="1:11" ht="15.75" customHeight="1" x14ac:dyDescent="0.25">
      <c r="A126" s="178"/>
      <c r="B126" s="109"/>
      <c r="C126" s="33"/>
      <c r="D126" s="80"/>
      <c r="E126" s="76"/>
      <c r="F126" s="80"/>
      <c r="G126" s="33"/>
      <c r="H126" s="33"/>
      <c r="I126" s="76"/>
      <c r="J126" s="80"/>
      <c r="K126" s="80"/>
    </row>
    <row r="127" spans="1:11" ht="15.75" customHeight="1" x14ac:dyDescent="0.25">
      <c r="A127" s="178"/>
      <c r="B127" s="109"/>
      <c r="C127" s="33"/>
      <c r="D127" s="80"/>
      <c r="E127" s="76"/>
      <c r="F127" s="80"/>
      <c r="G127" s="33"/>
      <c r="H127" s="33"/>
      <c r="I127" s="76"/>
      <c r="J127" s="80"/>
      <c r="K127" s="80"/>
    </row>
    <row r="128" spans="1:11" ht="15.75" customHeight="1" x14ac:dyDescent="0.25">
      <c r="A128" s="178"/>
      <c r="B128" s="109"/>
      <c r="C128" s="33"/>
      <c r="D128" s="80"/>
      <c r="E128" s="76"/>
      <c r="F128" s="80"/>
      <c r="G128" s="33"/>
      <c r="H128" s="33"/>
      <c r="I128" s="76"/>
      <c r="J128" s="80"/>
      <c r="K128" s="80"/>
    </row>
    <row r="129" spans="1:11" ht="15.75" customHeight="1" x14ac:dyDescent="0.25">
      <c r="A129" s="178"/>
      <c r="B129" s="109"/>
      <c r="C129" s="33"/>
      <c r="D129" s="80"/>
      <c r="E129" s="76"/>
      <c r="F129" s="80"/>
      <c r="G129" s="33"/>
      <c r="H129" s="33"/>
      <c r="I129" s="76"/>
      <c r="J129" s="80"/>
      <c r="K129" s="80"/>
    </row>
    <row r="130" spans="1:11" ht="15.75" customHeight="1" x14ac:dyDescent="0.25">
      <c r="A130" s="178"/>
      <c r="B130" s="109"/>
      <c r="C130" s="33"/>
      <c r="D130" s="80"/>
      <c r="E130" s="76"/>
      <c r="F130" s="80"/>
      <c r="G130" s="33"/>
      <c r="H130" s="33"/>
      <c r="I130" s="76"/>
      <c r="J130" s="80"/>
      <c r="K130" s="80"/>
    </row>
    <row r="131" spans="1:11" ht="15.75" customHeight="1" x14ac:dyDescent="0.25">
      <c r="A131" s="178"/>
      <c r="B131" s="109"/>
      <c r="C131" s="33"/>
      <c r="D131" s="80"/>
      <c r="E131" s="76"/>
      <c r="F131" s="80"/>
      <c r="G131" s="33"/>
      <c r="H131" s="33"/>
      <c r="I131" s="76"/>
      <c r="J131" s="80"/>
      <c r="K131" s="80"/>
    </row>
    <row r="132" spans="1:11" ht="15.75" customHeight="1" x14ac:dyDescent="0.25">
      <c r="A132" s="178"/>
      <c r="B132" s="109"/>
      <c r="C132" s="33"/>
      <c r="D132" s="80"/>
      <c r="E132" s="76"/>
      <c r="F132" s="80"/>
      <c r="G132" s="33"/>
      <c r="H132" s="33"/>
      <c r="I132" s="76"/>
      <c r="J132" s="80"/>
      <c r="K132" s="80"/>
    </row>
    <row r="133" spans="1:11" ht="15.75" customHeight="1" x14ac:dyDescent="0.25">
      <c r="A133" s="178"/>
      <c r="B133" s="109"/>
      <c r="C133" s="33"/>
      <c r="D133" s="80"/>
      <c r="E133" s="76"/>
      <c r="F133" s="80"/>
      <c r="G133" s="33"/>
      <c r="H133" s="33"/>
      <c r="I133" s="76"/>
      <c r="J133" s="80"/>
      <c r="K133" s="80"/>
    </row>
    <row r="134" spans="1:11" ht="15.75" customHeight="1" x14ac:dyDescent="0.25">
      <c r="A134" s="178"/>
      <c r="B134" s="109"/>
      <c r="C134" s="33"/>
      <c r="D134" s="80"/>
      <c r="E134" s="76"/>
      <c r="F134" s="80"/>
      <c r="G134" s="33"/>
      <c r="H134" s="33"/>
      <c r="I134" s="76"/>
      <c r="J134" s="80"/>
      <c r="K134" s="80"/>
    </row>
    <row r="135" spans="1:11" ht="15.75" customHeight="1" x14ac:dyDescent="0.25">
      <c r="A135" s="178"/>
      <c r="B135" s="109"/>
      <c r="C135" s="33"/>
      <c r="D135" s="80"/>
      <c r="E135" s="76"/>
      <c r="F135" s="80"/>
      <c r="G135" s="33"/>
      <c r="H135" s="33"/>
      <c r="I135" s="76"/>
      <c r="J135" s="80"/>
      <c r="K135" s="80"/>
    </row>
    <row r="136" spans="1:11" ht="15.75" customHeight="1" x14ac:dyDescent="0.25">
      <c r="A136" s="178"/>
      <c r="B136" s="109"/>
      <c r="C136" s="33"/>
      <c r="D136" s="80"/>
      <c r="E136" s="76"/>
      <c r="F136" s="80"/>
      <c r="G136" s="33"/>
      <c r="H136" s="33"/>
      <c r="I136" s="76"/>
      <c r="J136" s="80"/>
      <c r="K136" s="80"/>
    </row>
    <row r="137" spans="1:11" ht="15.75" customHeight="1" x14ac:dyDescent="0.25">
      <c r="A137" s="178"/>
      <c r="B137" s="109"/>
      <c r="C137" s="33"/>
      <c r="D137" s="80"/>
      <c r="E137" s="76"/>
      <c r="F137" s="80"/>
      <c r="G137" s="33"/>
      <c r="H137" s="33"/>
      <c r="I137" s="76"/>
      <c r="J137" s="80"/>
      <c r="K137" s="80"/>
    </row>
    <row r="138" spans="1:11" ht="15.75" customHeight="1" x14ac:dyDescent="0.25">
      <c r="A138" s="178"/>
      <c r="B138" s="109"/>
      <c r="C138" s="33"/>
      <c r="D138" s="80"/>
      <c r="E138" s="76"/>
      <c r="F138" s="80"/>
      <c r="G138" s="33"/>
      <c r="H138" s="33"/>
      <c r="I138" s="76"/>
      <c r="J138" s="80"/>
      <c r="K138" s="80"/>
    </row>
    <row r="139" spans="1:11" ht="15.75" customHeight="1" x14ac:dyDescent="0.25">
      <c r="A139" s="178"/>
      <c r="B139" s="109"/>
      <c r="C139" s="33"/>
      <c r="D139" s="80"/>
      <c r="E139" s="76"/>
      <c r="F139" s="80"/>
      <c r="G139" s="33"/>
      <c r="H139" s="33"/>
      <c r="I139" s="76"/>
      <c r="J139" s="80"/>
      <c r="K139" s="80"/>
    </row>
    <row r="140" spans="1:11" ht="15.75" customHeight="1" x14ac:dyDescent="0.25">
      <c r="A140" s="178"/>
      <c r="B140" s="109"/>
      <c r="C140" s="33"/>
      <c r="D140" s="80"/>
      <c r="E140" s="76"/>
      <c r="F140" s="80"/>
      <c r="G140" s="33"/>
      <c r="H140" s="33"/>
      <c r="I140" s="76"/>
      <c r="J140" s="80"/>
      <c r="K140" s="80"/>
    </row>
    <row r="141" spans="1:11" ht="15.75" customHeight="1" x14ac:dyDescent="0.25">
      <c r="A141" s="178"/>
      <c r="B141" s="109"/>
      <c r="C141" s="33"/>
      <c r="D141" s="80"/>
      <c r="E141" s="76"/>
      <c r="F141" s="80"/>
      <c r="G141" s="33"/>
      <c r="H141" s="33"/>
      <c r="I141" s="76"/>
      <c r="J141" s="80"/>
      <c r="K141" s="80"/>
    </row>
    <row r="142" spans="1:11" ht="15.75" customHeight="1" x14ac:dyDescent="0.25">
      <c r="A142" s="178"/>
      <c r="B142" s="109"/>
      <c r="C142" s="33"/>
      <c r="D142" s="80"/>
      <c r="E142" s="76"/>
      <c r="F142" s="80"/>
      <c r="G142" s="33"/>
      <c r="H142" s="33"/>
      <c r="I142" s="76"/>
      <c r="J142" s="80"/>
      <c r="K142" s="80"/>
    </row>
    <row r="143" spans="1:11" ht="15.75" customHeight="1" x14ac:dyDescent="0.25">
      <c r="A143" s="178"/>
      <c r="B143" s="109"/>
      <c r="C143" s="33"/>
      <c r="D143" s="80"/>
      <c r="E143" s="76"/>
      <c r="F143" s="80"/>
      <c r="G143" s="33"/>
      <c r="H143" s="33"/>
      <c r="I143" s="76"/>
      <c r="J143" s="80"/>
      <c r="K143" s="80"/>
    </row>
    <row r="144" spans="1:11" ht="15.75" customHeight="1" x14ac:dyDescent="0.25">
      <c r="A144" s="178"/>
      <c r="B144" s="109"/>
      <c r="C144" s="33"/>
      <c r="D144" s="80"/>
      <c r="E144" s="76"/>
      <c r="F144" s="80"/>
      <c r="G144" s="33"/>
      <c r="H144" s="33"/>
      <c r="I144" s="76"/>
      <c r="J144" s="80"/>
      <c r="K144" s="80"/>
    </row>
    <row r="145" spans="1:11" ht="15.75" customHeight="1" x14ac:dyDescent="0.25">
      <c r="A145" s="178"/>
      <c r="B145" s="109"/>
      <c r="C145" s="33"/>
      <c r="D145" s="80"/>
      <c r="E145" s="76"/>
      <c r="F145" s="80"/>
      <c r="G145" s="33"/>
      <c r="H145" s="33"/>
      <c r="I145" s="76"/>
      <c r="J145" s="80"/>
      <c r="K145" s="80"/>
    </row>
    <row r="146" spans="1:11" ht="15.75" customHeight="1" x14ac:dyDescent="0.25">
      <c r="A146" s="178"/>
      <c r="B146" s="109"/>
      <c r="C146" s="33"/>
      <c r="D146" s="80"/>
      <c r="E146" s="76"/>
      <c r="F146" s="80"/>
      <c r="G146" s="33"/>
      <c r="H146" s="33"/>
      <c r="I146" s="76"/>
      <c r="J146" s="80"/>
      <c r="K146" s="80"/>
    </row>
    <row r="147" spans="1:11" ht="15.75" customHeight="1" x14ac:dyDescent="0.25">
      <c r="A147" s="178"/>
      <c r="B147" s="109"/>
      <c r="C147" s="33"/>
      <c r="D147" s="80"/>
      <c r="E147" s="76"/>
      <c r="F147" s="80"/>
      <c r="G147" s="33"/>
      <c r="H147" s="33"/>
      <c r="I147" s="76"/>
      <c r="J147" s="80"/>
      <c r="K147" s="80"/>
    </row>
    <row r="148" spans="1:11" ht="15.75" customHeight="1" x14ac:dyDescent="0.25">
      <c r="A148" s="178"/>
      <c r="B148" s="109"/>
      <c r="C148" s="33"/>
      <c r="D148" s="80"/>
      <c r="E148" s="76"/>
      <c r="F148" s="80"/>
      <c r="G148" s="33"/>
      <c r="H148" s="33"/>
      <c r="I148" s="76"/>
      <c r="J148" s="80"/>
      <c r="K148" s="80"/>
    </row>
    <row r="149" spans="1:11" ht="15.75" customHeight="1" x14ac:dyDescent="0.25">
      <c r="A149" s="178"/>
      <c r="B149" s="109"/>
      <c r="C149" s="33"/>
      <c r="D149" s="80"/>
      <c r="E149" s="76"/>
      <c r="F149" s="80"/>
      <c r="G149" s="33"/>
      <c r="H149" s="33"/>
      <c r="I149" s="76"/>
      <c r="J149" s="80"/>
      <c r="K149" s="80"/>
    </row>
    <row r="150" spans="1:11" ht="15.75" customHeight="1" x14ac:dyDescent="0.25">
      <c r="A150" s="178"/>
      <c r="B150" s="109"/>
      <c r="C150" s="33"/>
      <c r="D150" s="80"/>
      <c r="E150" s="76"/>
      <c r="F150" s="80"/>
      <c r="G150" s="33"/>
      <c r="H150" s="33"/>
      <c r="I150" s="76"/>
      <c r="J150" s="80"/>
      <c r="K150" s="80"/>
    </row>
    <row r="151" spans="1:11" ht="15.75" customHeight="1" x14ac:dyDescent="0.25">
      <c r="A151" s="178"/>
      <c r="B151" s="109"/>
      <c r="C151" s="33"/>
      <c r="D151" s="80"/>
      <c r="E151" s="76"/>
      <c r="F151" s="80"/>
      <c r="G151" s="33"/>
      <c r="H151" s="33"/>
      <c r="I151" s="76"/>
      <c r="J151" s="80"/>
      <c r="K151" s="80"/>
    </row>
    <row r="152" spans="1:11" ht="15.75" customHeight="1" x14ac:dyDescent="0.25">
      <c r="A152" s="178"/>
      <c r="B152" s="109"/>
      <c r="C152" s="33"/>
      <c r="D152" s="80"/>
      <c r="E152" s="76"/>
      <c r="F152" s="80"/>
      <c r="G152" s="33"/>
      <c r="H152" s="33"/>
      <c r="I152" s="76"/>
      <c r="J152" s="80"/>
      <c r="K152" s="80"/>
    </row>
    <row r="153" spans="1:11" ht="15.75" customHeight="1" x14ac:dyDescent="0.25">
      <c r="A153" s="178"/>
      <c r="B153" s="109"/>
      <c r="C153" s="33"/>
      <c r="D153" s="80"/>
      <c r="E153" s="76"/>
      <c r="F153" s="80"/>
      <c r="G153" s="33"/>
      <c r="H153" s="33"/>
      <c r="I153" s="76"/>
      <c r="J153" s="80"/>
      <c r="K153" s="80"/>
    </row>
    <row r="154" spans="1:11" ht="15.75" customHeight="1" x14ac:dyDescent="0.25">
      <c r="A154" s="178"/>
      <c r="B154" s="109"/>
      <c r="C154" s="33"/>
      <c r="D154" s="80"/>
      <c r="E154" s="76"/>
      <c r="F154" s="80"/>
      <c r="G154" s="33"/>
      <c r="H154" s="33"/>
      <c r="I154" s="76"/>
      <c r="J154" s="80"/>
      <c r="K154" s="80"/>
    </row>
    <row r="155" spans="1:11" ht="15.75" customHeight="1" x14ac:dyDescent="0.25">
      <c r="A155" s="178"/>
      <c r="B155" s="109"/>
      <c r="C155" s="33"/>
      <c r="D155" s="80"/>
      <c r="E155" s="76"/>
      <c r="F155" s="80"/>
      <c r="G155" s="33"/>
      <c r="H155" s="33"/>
      <c r="I155" s="76"/>
      <c r="J155" s="80"/>
      <c r="K155" s="80"/>
    </row>
    <row r="156" spans="1:11" ht="15.75" customHeight="1" x14ac:dyDescent="0.25">
      <c r="A156" s="178"/>
      <c r="B156" s="109"/>
      <c r="C156" s="33"/>
      <c r="D156" s="80"/>
      <c r="E156" s="76"/>
      <c r="F156" s="80"/>
      <c r="G156" s="33"/>
      <c r="H156" s="33"/>
      <c r="I156" s="76"/>
      <c r="J156" s="80"/>
      <c r="K156" s="80"/>
    </row>
    <row r="157" spans="1:11" ht="15.75" customHeight="1" x14ac:dyDescent="0.25">
      <c r="A157" s="178"/>
      <c r="B157" s="109"/>
      <c r="C157" s="75"/>
      <c r="D157" s="80"/>
      <c r="E157" s="76"/>
      <c r="F157" s="80"/>
      <c r="G157" s="75"/>
      <c r="H157" s="75"/>
      <c r="I157" s="76"/>
      <c r="J157" s="80"/>
      <c r="K157" s="80"/>
    </row>
    <row r="158" spans="1:11" ht="15.75" customHeight="1" x14ac:dyDescent="0.25">
      <c r="A158" s="178"/>
      <c r="B158" s="109"/>
      <c r="C158" s="75"/>
      <c r="D158" s="80"/>
      <c r="E158" s="76"/>
      <c r="F158" s="80"/>
      <c r="G158" s="75"/>
      <c r="H158" s="75"/>
      <c r="I158" s="76"/>
      <c r="J158" s="80"/>
      <c r="K158" s="80"/>
    </row>
    <row r="159" spans="1:11" ht="15.75" customHeight="1" x14ac:dyDescent="0.25">
      <c r="A159" s="178"/>
      <c r="B159" s="109"/>
      <c r="C159" s="75"/>
      <c r="D159" s="80"/>
      <c r="E159" s="76"/>
      <c r="F159" s="80"/>
      <c r="G159" s="75"/>
      <c r="H159" s="75"/>
      <c r="I159" s="76"/>
      <c r="J159" s="80"/>
      <c r="K159" s="80"/>
    </row>
    <row r="160" spans="1:11" ht="15.75" customHeight="1" x14ac:dyDescent="0.25">
      <c r="A160" s="178"/>
      <c r="B160" s="109"/>
      <c r="C160" s="75"/>
      <c r="D160" s="80"/>
      <c r="E160" s="76"/>
      <c r="F160" s="80"/>
      <c r="G160" s="75"/>
      <c r="H160" s="75"/>
      <c r="I160" s="76"/>
      <c r="J160" s="80"/>
      <c r="K160" s="80"/>
    </row>
    <row r="161" spans="1:11" ht="15.75" customHeight="1" x14ac:dyDescent="0.25">
      <c r="A161" s="178"/>
      <c r="B161" s="109"/>
      <c r="C161" s="75"/>
      <c r="D161" s="80"/>
      <c r="E161" s="76"/>
      <c r="F161" s="80"/>
      <c r="G161" s="75"/>
      <c r="H161" s="75"/>
      <c r="I161" s="76"/>
      <c r="J161" s="80"/>
      <c r="K161" s="80"/>
    </row>
    <row r="162" spans="1:11" ht="15.75" customHeight="1" x14ac:dyDescent="0.25">
      <c r="A162" s="178"/>
      <c r="B162" s="109"/>
      <c r="C162" s="75"/>
      <c r="D162" s="80"/>
      <c r="E162" s="76"/>
      <c r="F162" s="80"/>
      <c r="G162" s="75"/>
      <c r="H162" s="75"/>
      <c r="I162" s="76"/>
      <c r="J162" s="80"/>
      <c r="K162" s="80"/>
    </row>
    <row r="163" spans="1:11" ht="15.75" customHeight="1" x14ac:dyDescent="0.25">
      <c r="A163" s="178"/>
      <c r="B163" s="109"/>
      <c r="C163" s="75"/>
      <c r="D163" s="80"/>
      <c r="E163" s="76"/>
      <c r="F163" s="80"/>
      <c r="G163" s="75"/>
      <c r="H163" s="75"/>
      <c r="I163" s="76"/>
      <c r="J163" s="80"/>
      <c r="K163" s="80"/>
    </row>
    <row r="164" spans="1:11" ht="15.75" customHeight="1" x14ac:dyDescent="0.25">
      <c r="A164" s="178"/>
      <c r="B164" s="109"/>
      <c r="C164" s="75"/>
      <c r="D164" s="80"/>
      <c r="E164" s="76"/>
      <c r="F164" s="80"/>
      <c r="G164" s="75"/>
      <c r="H164" s="75"/>
      <c r="I164" s="76"/>
      <c r="J164" s="80"/>
      <c r="K164" s="80"/>
    </row>
    <row r="165" spans="1:11" ht="15.75" customHeight="1" x14ac:dyDescent="0.25">
      <c r="A165" s="178"/>
      <c r="B165" s="109"/>
      <c r="C165" s="75"/>
      <c r="D165" s="80"/>
      <c r="E165" s="76"/>
      <c r="F165" s="80"/>
      <c r="G165" s="75"/>
      <c r="H165" s="75"/>
      <c r="I165" s="76"/>
      <c r="J165" s="80"/>
      <c r="K165" s="80"/>
    </row>
    <row r="166" spans="1:11" ht="15.75" customHeight="1" x14ac:dyDescent="0.25">
      <c r="A166" s="178"/>
      <c r="B166" s="109"/>
      <c r="C166" s="75"/>
      <c r="D166" s="80"/>
      <c r="E166" s="76"/>
      <c r="F166" s="80"/>
      <c r="G166" s="75"/>
      <c r="H166" s="75"/>
      <c r="I166" s="76"/>
      <c r="J166" s="80"/>
      <c r="K166" s="80"/>
    </row>
    <row r="167" spans="1:11" ht="15.75" customHeight="1" x14ac:dyDescent="0.25">
      <c r="A167" s="178"/>
      <c r="B167" s="109"/>
      <c r="C167" s="75"/>
      <c r="D167" s="80"/>
      <c r="E167" s="76"/>
      <c r="F167" s="80"/>
      <c r="G167" s="75"/>
      <c r="H167" s="75"/>
      <c r="I167" s="76"/>
      <c r="J167" s="80"/>
      <c r="K167" s="80"/>
    </row>
    <row r="168" spans="1:11" ht="15.75" customHeight="1" x14ac:dyDescent="0.25">
      <c r="A168" s="178"/>
      <c r="B168" s="109"/>
      <c r="C168" s="75"/>
      <c r="D168" s="80"/>
      <c r="E168" s="76"/>
      <c r="F168" s="80"/>
      <c r="G168" s="75"/>
      <c r="H168" s="75"/>
      <c r="I168" s="76"/>
      <c r="J168" s="80"/>
      <c r="K168" s="80"/>
    </row>
    <row r="169" spans="1:11" ht="15.75" customHeight="1" x14ac:dyDescent="0.25">
      <c r="A169" s="178"/>
      <c r="B169" s="109"/>
      <c r="C169" s="75"/>
      <c r="D169" s="80"/>
      <c r="E169" s="76"/>
      <c r="F169" s="80"/>
      <c r="G169" s="75"/>
      <c r="H169" s="75"/>
      <c r="I169" s="76"/>
      <c r="J169" s="80"/>
      <c r="K169" s="80"/>
    </row>
    <row r="170" spans="1:11" ht="15.75" customHeight="1" x14ac:dyDescent="0.25">
      <c r="A170" s="178"/>
      <c r="B170" s="109"/>
      <c r="C170" s="75"/>
      <c r="D170" s="80"/>
      <c r="E170" s="76"/>
      <c r="F170" s="80"/>
      <c r="G170" s="75"/>
      <c r="H170" s="75"/>
      <c r="I170" s="76"/>
      <c r="J170" s="80"/>
      <c r="K170" s="80"/>
    </row>
    <row r="171" spans="1:11" ht="15.75" customHeight="1" x14ac:dyDescent="0.25">
      <c r="A171" s="178"/>
      <c r="B171" s="109"/>
      <c r="C171" s="75"/>
      <c r="D171" s="80"/>
      <c r="E171" s="76"/>
      <c r="F171" s="80"/>
      <c r="G171" s="75"/>
      <c r="H171" s="75"/>
      <c r="I171" s="76"/>
      <c r="J171" s="80"/>
      <c r="K171" s="80"/>
    </row>
    <row r="172" spans="1:11" ht="15.75" customHeight="1" x14ac:dyDescent="0.25">
      <c r="A172" s="178"/>
      <c r="B172" s="109"/>
      <c r="C172" s="75"/>
      <c r="D172" s="80"/>
      <c r="E172" s="76"/>
      <c r="F172" s="80"/>
      <c r="G172" s="75"/>
      <c r="H172" s="75"/>
      <c r="I172" s="76"/>
      <c r="J172" s="80"/>
      <c r="K172" s="80"/>
    </row>
    <row r="173" spans="1:11" ht="15.75" customHeight="1" x14ac:dyDescent="0.25">
      <c r="A173" s="178"/>
      <c r="B173" s="109"/>
      <c r="C173" s="75"/>
      <c r="D173" s="80"/>
      <c r="E173" s="76"/>
      <c r="F173" s="80"/>
      <c r="G173" s="75"/>
      <c r="H173" s="75"/>
      <c r="I173" s="76"/>
      <c r="J173" s="80"/>
      <c r="K173" s="80"/>
    </row>
    <row r="174" spans="1:11" ht="15.75" customHeight="1" x14ac:dyDescent="0.25">
      <c r="A174" s="178"/>
      <c r="B174" s="109"/>
      <c r="C174" s="75"/>
      <c r="D174" s="80"/>
      <c r="E174" s="76"/>
      <c r="F174" s="80"/>
      <c r="G174" s="75"/>
      <c r="H174" s="75"/>
      <c r="I174" s="76"/>
      <c r="J174" s="80"/>
      <c r="K174" s="80"/>
    </row>
    <row r="175" spans="1:11" ht="15.75" customHeight="1" x14ac:dyDescent="0.25">
      <c r="A175" s="178"/>
      <c r="B175" s="109"/>
      <c r="C175" s="75"/>
      <c r="D175" s="80"/>
      <c r="E175" s="76"/>
      <c r="F175" s="80"/>
      <c r="G175" s="75"/>
      <c r="H175" s="75"/>
      <c r="I175" s="76"/>
      <c r="J175" s="80"/>
      <c r="K175" s="80"/>
    </row>
    <row r="176" spans="1:11" ht="15.75" customHeight="1" x14ac:dyDescent="0.25">
      <c r="A176" s="178"/>
      <c r="B176" s="109"/>
      <c r="C176" s="75"/>
      <c r="D176" s="80"/>
      <c r="E176" s="76"/>
      <c r="F176" s="80"/>
      <c r="G176" s="75"/>
      <c r="H176" s="75"/>
      <c r="I176" s="76"/>
      <c r="J176" s="80"/>
      <c r="K176" s="80"/>
    </row>
    <row r="177" spans="1:11" ht="15.75" customHeight="1" x14ac:dyDescent="0.25">
      <c r="A177" s="178"/>
      <c r="B177" s="109"/>
      <c r="C177" s="75"/>
      <c r="D177" s="80"/>
      <c r="E177" s="76"/>
      <c r="F177" s="80"/>
      <c r="G177" s="75"/>
      <c r="H177" s="75"/>
      <c r="I177" s="76"/>
      <c r="J177" s="80"/>
      <c r="K177" s="80"/>
    </row>
    <row r="178" spans="1:11" ht="15.75" customHeight="1" x14ac:dyDescent="0.25">
      <c r="A178" s="178"/>
      <c r="B178" s="109"/>
      <c r="C178" s="75"/>
      <c r="D178" s="80"/>
      <c r="E178" s="76"/>
      <c r="F178" s="80"/>
      <c r="G178" s="75"/>
      <c r="H178" s="75"/>
      <c r="I178" s="76"/>
      <c r="J178" s="80"/>
      <c r="K178" s="80"/>
    </row>
    <row r="179" spans="1:11" ht="15.75" customHeight="1" x14ac:dyDescent="0.25">
      <c r="A179" s="178"/>
      <c r="B179" s="109"/>
      <c r="C179" s="75"/>
      <c r="D179" s="80"/>
      <c r="E179" s="76"/>
      <c r="F179" s="80"/>
      <c r="G179" s="75"/>
      <c r="H179" s="75"/>
      <c r="I179" s="76"/>
      <c r="J179" s="80"/>
      <c r="K179" s="80"/>
    </row>
    <row r="180" spans="1:11" ht="15.75" customHeight="1" x14ac:dyDescent="0.25">
      <c r="A180" s="178"/>
      <c r="B180" s="109"/>
      <c r="C180" s="75"/>
      <c r="D180" s="80"/>
      <c r="E180" s="76"/>
      <c r="F180" s="80"/>
      <c r="G180" s="75"/>
      <c r="H180" s="75"/>
      <c r="I180" s="76"/>
      <c r="J180" s="80"/>
      <c r="K180" s="80"/>
    </row>
    <row r="181" spans="1:11" ht="15.75" customHeight="1" x14ac:dyDescent="0.25">
      <c r="A181" s="178"/>
      <c r="B181" s="109"/>
      <c r="C181" s="75"/>
      <c r="D181" s="80"/>
      <c r="E181" s="76"/>
      <c r="F181" s="80"/>
      <c r="G181" s="75"/>
      <c r="H181" s="75"/>
      <c r="I181" s="76"/>
      <c r="J181" s="80"/>
      <c r="K181" s="80"/>
    </row>
    <row r="182" spans="1:11" x14ac:dyDescent="0.25">
      <c r="A182" s="178"/>
      <c r="B182" s="40" t="s">
        <v>123</v>
      </c>
      <c r="C182" s="40"/>
      <c r="D182" s="41">
        <f>SUM(D86:D181)</f>
        <v>0</v>
      </c>
      <c r="E182" s="42" t="s">
        <v>21</v>
      </c>
      <c r="F182" s="41">
        <f>SUM(F86:F181)</f>
        <v>0</v>
      </c>
      <c r="G182" s="42" t="s">
        <v>21</v>
      </c>
      <c r="H182" s="40"/>
      <c r="I182" s="42" t="s">
        <v>21</v>
      </c>
      <c r="J182" s="41">
        <f>SUM(J86:J181)</f>
        <v>0</v>
      </c>
      <c r="K182" s="41">
        <f>D182-J182</f>
        <v>0</v>
      </c>
    </row>
    <row r="183" spans="1:11" ht="18.75" customHeight="1" x14ac:dyDescent="0.25">
      <c r="A183" s="178"/>
      <c r="B183" s="76"/>
      <c r="C183" s="33"/>
      <c r="D183" s="80"/>
      <c r="E183" s="106"/>
      <c r="F183" s="80"/>
      <c r="G183" s="33"/>
      <c r="H183" s="45"/>
      <c r="I183" s="106"/>
      <c r="J183" s="80"/>
      <c r="K183" s="80"/>
    </row>
    <row r="184" spans="1:11" ht="18.75" customHeight="1" x14ac:dyDescent="0.25">
      <c r="A184" s="178"/>
      <c r="B184" s="76"/>
      <c r="C184" s="33"/>
      <c r="D184" s="80"/>
      <c r="E184" s="106"/>
      <c r="F184" s="80"/>
      <c r="G184" s="33"/>
      <c r="H184" s="33"/>
      <c r="I184" s="106"/>
      <c r="J184" s="80"/>
      <c r="K184" s="80"/>
    </row>
    <row r="185" spans="1:11" ht="18.75" customHeight="1" x14ac:dyDescent="0.25">
      <c r="A185" s="178"/>
      <c r="B185" s="76"/>
      <c r="C185" s="33"/>
      <c r="D185" s="80"/>
      <c r="E185" s="106"/>
      <c r="F185" s="80"/>
      <c r="G185" s="33"/>
      <c r="H185" s="33"/>
      <c r="I185" s="106"/>
      <c r="J185" s="80"/>
      <c r="K185" s="80"/>
    </row>
    <row r="186" spans="1:11" ht="18.75" customHeight="1" x14ac:dyDescent="0.25">
      <c r="A186" s="178"/>
      <c r="B186" s="76"/>
      <c r="C186" s="33"/>
      <c r="D186" s="80"/>
      <c r="E186" s="106"/>
      <c r="F186" s="80"/>
      <c r="G186" s="33"/>
      <c r="H186" s="33"/>
      <c r="I186" s="106"/>
      <c r="J186" s="80"/>
      <c r="K186" s="80"/>
    </row>
    <row r="187" spans="1:11" ht="18.75" customHeight="1" x14ac:dyDescent="0.25">
      <c r="A187" s="178"/>
      <c r="B187" s="76"/>
      <c r="C187" s="33"/>
      <c r="D187" s="80"/>
      <c r="E187" s="106"/>
      <c r="F187" s="80"/>
      <c r="G187" s="33"/>
      <c r="H187" s="33"/>
      <c r="I187" s="106"/>
      <c r="J187" s="80"/>
      <c r="K187" s="80"/>
    </row>
    <row r="188" spans="1:11" ht="18.75" customHeight="1" x14ac:dyDescent="0.25">
      <c r="A188" s="178"/>
      <c r="B188" s="76"/>
      <c r="C188" s="33"/>
      <c r="D188" s="80"/>
      <c r="E188" s="106"/>
      <c r="F188" s="80"/>
      <c r="G188" s="33"/>
      <c r="H188" s="33"/>
      <c r="I188" s="106"/>
      <c r="J188" s="80"/>
      <c r="K188" s="80"/>
    </row>
    <row r="189" spans="1:11" ht="18.75" customHeight="1" x14ac:dyDescent="0.25">
      <c r="A189" s="178"/>
      <c r="B189" s="76"/>
      <c r="C189" s="33"/>
      <c r="D189" s="80"/>
      <c r="E189" s="106"/>
      <c r="F189" s="80"/>
      <c r="G189" s="33"/>
      <c r="H189" s="33"/>
      <c r="I189" s="106"/>
      <c r="J189" s="80"/>
      <c r="K189" s="80"/>
    </row>
    <row r="190" spans="1:11" x14ac:dyDescent="0.25">
      <c r="A190" s="179"/>
      <c r="B190" s="40" t="s">
        <v>131</v>
      </c>
      <c r="C190" s="40"/>
      <c r="D190" s="41">
        <f>SUM(D183:D189)</f>
        <v>0</v>
      </c>
      <c r="E190" s="42" t="s">
        <v>21</v>
      </c>
      <c r="F190" s="41">
        <f>SUM(F183:F189)</f>
        <v>0</v>
      </c>
      <c r="G190" s="42" t="s">
        <v>21</v>
      </c>
      <c r="H190" s="40"/>
      <c r="I190" s="42" t="s">
        <v>21</v>
      </c>
      <c r="J190" s="41">
        <f>SUM(J183:J189)</f>
        <v>0</v>
      </c>
      <c r="K190" s="41">
        <f>D190-J190</f>
        <v>0</v>
      </c>
    </row>
    <row r="191" spans="1:11" ht="14.45" customHeight="1" x14ac:dyDescent="0.25">
      <c r="A191" s="172" t="s">
        <v>132</v>
      </c>
      <c r="B191" s="173"/>
      <c r="C191" s="21"/>
      <c r="D191" s="22">
        <f>D190+D182+D85+D70</f>
        <v>684638</v>
      </c>
      <c r="E191" s="22"/>
      <c r="F191" s="22">
        <f t="shared" ref="F191:J191" si="10">F190+F182+F85+F70</f>
        <v>684638</v>
      </c>
      <c r="G191" s="22"/>
      <c r="H191" s="22"/>
      <c r="I191" s="22"/>
      <c r="J191" s="22">
        <f t="shared" si="10"/>
        <v>683098</v>
      </c>
      <c r="K191" s="22">
        <f>D191-J191</f>
        <v>1540</v>
      </c>
    </row>
    <row r="192" spans="1:11" x14ac:dyDescent="0.25">
      <c r="A192" s="104"/>
      <c r="B192" s="76"/>
      <c r="C192" s="91"/>
      <c r="D192" s="92"/>
      <c r="E192" s="93"/>
      <c r="F192" s="92"/>
      <c r="G192" s="91"/>
      <c r="H192" s="91"/>
      <c r="I192" s="93"/>
      <c r="J192" s="92"/>
      <c r="K192" s="91"/>
    </row>
    <row r="193" spans="1:11" x14ac:dyDescent="0.25">
      <c r="A193" s="104"/>
      <c r="B193" s="76"/>
      <c r="C193" s="91"/>
      <c r="D193" s="92"/>
      <c r="E193" s="93"/>
      <c r="F193" s="92"/>
      <c r="G193" s="91"/>
      <c r="H193" s="91"/>
      <c r="I193" s="93"/>
      <c r="J193" s="92"/>
      <c r="K193" s="91"/>
    </row>
    <row r="194" spans="1:11" x14ac:dyDescent="0.25">
      <c r="A194" s="104"/>
      <c r="B194" s="110" t="s">
        <v>272</v>
      </c>
      <c r="C194" s="110"/>
      <c r="D194" s="111">
        <f>D192+D193</f>
        <v>0</v>
      </c>
      <c r="E194" s="112" t="s">
        <v>21</v>
      </c>
      <c r="F194" s="111">
        <f t="shared" ref="F194:J194" si="11">F192+F193</f>
        <v>0</v>
      </c>
      <c r="G194" s="113">
        <f t="shared" si="11"/>
        <v>0</v>
      </c>
      <c r="H194" s="113">
        <f t="shared" si="11"/>
        <v>0</v>
      </c>
      <c r="I194" s="112" t="s">
        <v>21</v>
      </c>
      <c r="J194" s="111">
        <f t="shared" si="11"/>
        <v>0</v>
      </c>
      <c r="K194" s="110"/>
    </row>
    <row r="195" spans="1:11" ht="19.5" customHeight="1" x14ac:dyDescent="0.25">
      <c r="A195" s="117"/>
      <c r="B195" s="97"/>
      <c r="C195" s="97"/>
      <c r="D195" s="97"/>
      <c r="E195" s="97"/>
      <c r="F195" s="97"/>
      <c r="G195" s="97"/>
      <c r="H195" s="97"/>
      <c r="I195" s="97"/>
      <c r="J195" s="97"/>
      <c r="K195" s="97"/>
    </row>
    <row r="196" spans="1:11" ht="19.5" customHeight="1" x14ac:dyDescent="0.25">
      <c r="A196" s="117"/>
      <c r="B196" s="97"/>
      <c r="C196" s="97"/>
      <c r="D196" s="97"/>
      <c r="E196" s="97"/>
      <c r="F196" s="97"/>
      <c r="G196" s="97"/>
      <c r="H196" s="97"/>
      <c r="I196" s="97"/>
      <c r="J196" s="97"/>
      <c r="K196" s="97"/>
    </row>
    <row r="197" spans="1:11" ht="19.5" customHeight="1" x14ac:dyDescent="0.25">
      <c r="A197" s="117"/>
      <c r="B197" s="97"/>
      <c r="C197" s="97"/>
      <c r="D197" s="97"/>
      <c r="E197" s="97"/>
      <c r="F197" s="97"/>
      <c r="G197" s="97"/>
      <c r="H197" s="97"/>
      <c r="I197" s="97"/>
      <c r="J197" s="97"/>
      <c r="K197" s="97"/>
    </row>
    <row r="198" spans="1:11" ht="19.5" customHeight="1" x14ac:dyDescent="0.25">
      <c r="A198" s="117"/>
      <c r="B198" s="97"/>
      <c r="C198" s="97"/>
      <c r="D198" s="97"/>
      <c r="E198" s="97"/>
      <c r="F198" s="97"/>
      <c r="G198" s="97"/>
      <c r="H198" s="97"/>
      <c r="I198" s="97"/>
      <c r="J198" s="97"/>
      <c r="K198" s="97"/>
    </row>
    <row r="199" spans="1:11" ht="19.5" customHeight="1" x14ac:dyDescent="0.25">
      <c r="A199" s="117"/>
      <c r="B199" s="97"/>
      <c r="C199" s="97"/>
      <c r="D199" s="97"/>
      <c r="E199" s="97"/>
      <c r="F199" s="97"/>
      <c r="G199" s="97"/>
      <c r="H199" s="97"/>
      <c r="I199" s="97"/>
      <c r="J199" s="97"/>
      <c r="K199" s="97"/>
    </row>
    <row r="200" spans="1:11" ht="19.5" customHeight="1" x14ac:dyDescent="0.25">
      <c r="A200" s="117"/>
      <c r="B200" s="97"/>
      <c r="C200" s="97"/>
      <c r="D200" s="97"/>
      <c r="E200" s="97"/>
      <c r="F200" s="97"/>
      <c r="G200" s="97"/>
      <c r="H200" s="97"/>
      <c r="I200" s="97"/>
      <c r="J200" s="97"/>
      <c r="K200" s="97"/>
    </row>
    <row r="201" spans="1:11" x14ac:dyDescent="0.25">
      <c r="A201" s="104"/>
      <c r="B201" s="114" t="s">
        <v>282</v>
      </c>
      <c r="C201" s="114"/>
      <c r="D201" s="115">
        <f>SUM(D195:D200)</f>
        <v>0</v>
      </c>
      <c r="E201" s="116"/>
      <c r="F201" s="115">
        <f t="shared" ref="F201:F216" si="12">D201</f>
        <v>0</v>
      </c>
      <c r="G201" s="114"/>
      <c r="H201" s="114"/>
      <c r="I201" s="116">
        <f t="shared" ref="I201:J216" si="13">E201</f>
        <v>0</v>
      </c>
      <c r="J201" s="115">
        <f t="shared" si="13"/>
        <v>0</v>
      </c>
      <c r="K201" s="114"/>
    </row>
    <row r="202" spans="1:11" ht="14.25" customHeight="1" x14ac:dyDescent="0.25">
      <c r="A202" s="104"/>
      <c r="B202" s="93"/>
      <c r="C202" s="91"/>
      <c r="D202" s="92"/>
      <c r="E202" s="93"/>
      <c r="F202" s="92"/>
      <c r="G202" s="91"/>
      <c r="H202" s="91"/>
      <c r="I202" s="93"/>
      <c r="J202" s="92"/>
      <c r="K202" s="91"/>
    </row>
    <row r="203" spans="1:11" ht="14.25" customHeight="1" x14ac:dyDescent="0.25">
      <c r="A203" s="104"/>
      <c r="B203" s="118"/>
      <c r="C203" s="91"/>
      <c r="D203" s="103"/>
      <c r="E203" s="93"/>
      <c r="F203" s="92"/>
      <c r="G203" s="91"/>
      <c r="H203" s="91"/>
      <c r="I203" s="93"/>
      <c r="J203" s="92"/>
      <c r="K203" s="91"/>
    </row>
    <row r="204" spans="1:11" ht="14.25" customHeight="1" x14ac:dyDescent="0.25">
      <c r="A204" s="104"/>
      <c r="B204" s="118"/>
      <c r="C204" s="91"/>
      <c r="D204" s="103"/>
      <c r="E204" s="93"/>
      <c r="F204" s="92"/>
      <c r="G204" s="91"/>
      <c r="H204" s="91"/>
      <c r="I204" s="93"/>
      <c r="J204" s="92"/>
      <c r="K204" s="91"/>
    </row>
    <row r="205" spans="1:11" ht="14.25" customHeight="1" x14ac:dyDescent="0.25">
      <c r="A205" s="104"/>
      <c r="B205" s="118"/>
      <c r="C205" s="91"/>
      <c r="D205" s="103"/>
      <c r="E205" s="93"/>
      <c r="F205" s="92"/>
      <c r="G205" s="91"/>
      <c r="H205" s="91"/>
      <c r="I205" s="93"/>
      <c r="J205" s="92"/>
      <c r="K205" s="91"/>
    </row>
    <row r="206" spans="1:11" ht="14.25" customHeight="1" x14ac:dyDescent="0.25">
      <c r="A206" s="104"/>
      <c r="B206" s="93"/>
      <c r="C206" s="91"/>
      <c r="D206" s="103"/>
      <c r="E206" s="93"/>
      <c r="F206" s="92"/>
      <c r="G206" s="91"/>
      <c r="H206" s="91"/>
      <c r="I206" s="93"/>
      <c r="J206" s="92"/>
      <c r="K206" s="91"/>
    </row>
    <row r="207" spans="1:11" ht="14.25" customHeight="1" x14ac:dyDescent="0.25">
      <c r="A207" s="104"/>
      <c r="B207" s="93"/>
      <c r="C207" s="91"/>
      <c r="D207" s="103"/>
      <c r="E207" s="93"/>
      <c r="F207" s="92"/>
      <c r="G207" s="91"/>
      <c r="H207" s="91"/>
      <c r="I207" s="93"/>
      <c r="J207" s="92"/>
      <c r="K207" s="91"/>
    </row>
    <row r="208" spans="1:11" ht="14.25" customHeight="1" x14ac:dyDescent="0.25">
      <c r="A208" s="104"/>
      <c r="B208" s="93"/>
      <c r="C208" s="91"/>
      <c r="D208" s="103"/>
      <c r="E208" s="93"/>
      <c r="F208" s="92"/>
      <c r="G208" s="91"/>
      <c r="H208" s="91"/>
      <c r="I208" s="93"/>
      <c r="J208" s="92"/>
      <c r="K208" s="91"/>
    </row>
    <row r="209" spans="1:11" ht="14.25" customHeight="1" x14ac:dyDescent="0.25">
      <c r="A209" s="104"/>
      <c r="B209" s="93"/>
      <c r="C209" s="91"/>
      <c r="D209" s="103"/>
      <c r="E209" s="93"/>
      <c r="F209" s="92"/>
      <c r="G209" s="91"/>
      <c r="H209" s="91"/>
      <c r="I209" s="93"/>
      <c r="J209" s="92"/>
      <c r="K209" s="91"/>
    </row>
    <row r="210" spans="1:11" ht="14.25" customHeight="1" x14ac:dyDescent="0.25">
      <c r="A210" s="104"/>
      <c r="B210" s="93"/>
      <c r="C210" s="91"/>
      <c r="D210" s="103"/>
      <c r="E210" s="93"/>
      <c r="F210" s="92"/>
      <c r="G210" s="91"/>
      <c r="H210" s="91"/>
      <c r="I210" s="93"/>
      <c r="J210" s="92"/>
      <c r="K210" s="91"/>
    </row>
    <row r="211" spans="1:11" ht="14.25" customHeight="1" x14ac:dyDescent="0.25">
      <c r="A211" s="104"/>
      <c r="B211" s="93"/>
      <c r="C211" s="91"/>
      <c r="D211" s="103"/>
      <c r="E211" s="93"/>
      <c r="F211" s="92"/>
      <c r="G211" s="91"/>
      <c r="H211" s="91"/>
      <c r="I211" s="93"/>
      <c r="J211" s="92"/>
      <c r="K211" s="91"/>
    </row>
    <row r="212" spans="1:11" ht="14.25" customHeight="1" x14ac:dyDescent="0.25">
      <c r="A212" s="104"/>
      <c r="B212" s="118"/>
      <c r="C212" s="91"/>
      <c r="D212" s="103"/>
      <c r="E212" s="93"/>
      <c r="F212" s="92"/>
      <c r="G212" s="91"/>
      <c r="H212" s="91"/>
      <c r="I212" s="93"/>
      <c r="J212" s="92"/>
      <c r="K212" s="91"/>
    </row>
    <row r="213" spans="1:11" ht="14.25" customHeight="1" x14ac:dyDescent="0.25">
      <c r="A213" s="104"/>
      <c r="B213" s="118"/>
      <c r="C213" s="91"/>
      <c r="D213" s="103"/>
      <c r="E213" s="93"/>
      <c r="F213" s="92"/>
      <c r="G213" s="91"/>
      <c r="H213" s="91"/>
      <c r="I213" s="93"/>
      <c r="J213" s="92"/>
      <c r="K213" s="91"/>
    </row>
    <row r="214" spans="1:11" ht="14.25" customHeight="1" x14ac:dyDescent="0.25">
      <c r="A214" s="104"/>
      <c r="B214" s="91"/>
      <c r="C214" s="91"/>
      <c r="D214" s="92"/>
      <c r="E214" s="93"/>
      <c r="F214" s="92"/>
      <c r="G214" s="91"/>
      <c r="H214" s="91"/>
      <c r="I214" s="93"/>
      <c r="J214" s="92"/>
      <c r="K214" s="91"/>
    </row>
    <row r="215" spans="1:11" x14ac:dyDescent="0.25">
      <c r="A215" s="104"/>
      <c r="B215" s="94" t="s">
        <v>293</v>
      </c>
      <c r="C215" s="94"/>
      <c r="D215" s="95">
        <f>SUM(D202:D214)</f>
        <v>0</v>
      </c>
      <c r="E215" s="101" t="s">
        <v>295</v>
      </c>
      <c r="F215" s="95">
        <f t="shared" si="12"/>
        <v>0</v>
      </c>
      <c r="G215" s="94"/>
      <c r="H215" s="94"/>
      <c r="I215" s="101" t="s">
        <v>295</v>
      </c>
      <c r="J215" s="95">
        <f t="shared" si="13"/>
        <v>0</v>
      </c>
      <c r="K215" s="94"/>
    </row>
    <row r="216" spans="1:11" x14ac:dyDescent="0.25">
      <c r="A216" s="167" t="s">
        <v>294</v>
      </c>
      <c r="B216" s="168"/>
      <c r="C216" s="99"/>
      <c r="D216" s="100">
        <f>D215+D201+D194</f>
        <v>0</v>
      </c>
      <c r="E216" s="102" t="s">
        <v>295</v>
      </c>
      <c r="F216" s="100">
        <f t="shared" si="12"/>
        <v>0</v>
      </c>
      <c r="G216" s="100"/>
      <c r="H216" s="100"/>
      <c r="I216" s="102" t="s">
        <v>295</v>
      </c>
      <c r="J216" s="100">
        <f t="shared" si="13"/>
        <v>0</v>
      </c>
      <c r="K216" s="100"/>
    </row>
  </sheetData>
  <mergeCells count="16">
    <mergeCell ref="B13:B14"/>
    <mergeCell ref="B8:B10"/>
    <mergeCell ref="A3:K3"/>
    <mergeCell ref="A4:K4"/>
    <mergeCell ref="A6:A7"/>
    <mergeCell ref="B6:B7"/>
    <mergeCell ref="C6:E6"/>
    <mergeCell ref="F6:F7"/>
    <mergeCell ref="G6:J6"/>
    <mergeCell ref="K6:K7"/>
    <mergeCell ref="A191:B191"/>
    <mergeCell ref="A216:B216"/>
    <mergeCell ref="A70:B70"/>
    <mergeCell ref="A71:A190"/>
    <mergeCell ref="A26:B26"/>
    <mergeCell ref="A35:A69"/>
  </mergeCells>
  <pageMargins left="0" right="0" top="0" bottom="0" header="0" footer="0"/>
  <pageSetup paperSize="9" scale="6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J82"/>
  <sheetViews>
    <sheetView topLeftCell="A42" zoomScaleNormal="100" workbookViewId="0">
      <selection activeCell="D71" sqref="D71"/>
    </sheetView>
  </sheetViews>
  <sheetFormatPr defaultRowHeight="15" x14ac:dyDescent="0.25"/>
  <cols>
    <col min="1" max="1" width="23.28515625" customWidth="1"/>
    <col min="2" max="2" width="11.42578125" customWidth="1"/>
    <col min="3" max="3" width="19.140625" customWidth="1"/>
    <col min="4" max="4" width="18.28515625" customWidth="1"/>
    <col min="5" max="5" width="20.85546875" customWidth="1"/>
    <col min="6" max="6" width="12.5703125" customWidth="1"/>
    <col min="7" max="7" width="9.28515625" bestFit="1" customWidth="1"/>
    <col min="8" max="8" width="17.5703125" customWidth="1"/>
    <col min="9" max="9" width="14.140625" customWidth="1"/>
    <col min="10" max="10" width="16.28515625" customWidth="1"/>
  </cols>
  <sheetData>
    <row r="2" spans="1:10" ht="45" hidden="1" x14ac:dyDescent="0.25">
      <c r="A2" s="10" t="s">
        <v>69</v>
      </c>
      <c r="B2" s="5"/>
      <c r="C2" s="38">
        <v>372.4</v>
      </c>
      <c r="D2" s="44" t="s">
        <v>71</v>
      </c>
      <c r="E2" s="39">
        <v>372.4</v>
      </c>
      <c r="F2" s="5"/>
      <c r="G2" s="5"/>
      <c r="H2" s="44" t="s">
        <v>71</v>
      </c>
      <c r="I2" s="66">
        <v>372.4</v>
      </c>
      <c r="J2" s="13"/>
    </row>
    <row r="3" spans="1:10" ht="30" hidden="1" x14ac:dyDescent="0.25">
      <c r="A3" s="10" t="s">
        <v>69</v>
      </c>
      <c r="B3" s="5"/>
      <c r="C3" s="38">
        <v>414</v>
      </c>
      <c r="D3" s="44" t="s">
        <v>72</v>
      </c>
      <c r="E3" s="39">
        <v>414</v>
      </c>
      <c r="F3" s="5"/>
      <c r="G3" s="5"/>
      <c r="H3" s="44" t="s">
        <v>72</v>
      </c>
      <c r="I3" s="66">
        <v>414</v>
      </c>
      <c r="J3" s="13"/>
    </row>
    <row r="4" spans="1:10" ht="45" hidden="1" x14ac:dyDescent="0.25">
      <c r="A4" s="10" t="s">
        <v>69</v>
      </c>
      <c r="B4" s="5"/>
      <c r="C4" s="38">
        <v>404</v>
      </c>
      <c r="D4" s="44" t="s">
        <v>73</v>
      </c>
      <c r="E4" s="39">
        <v>404</v>
      </c>
      <c r="F4" s="5"/>
      <c r="G4" s="5"/>
      <c r="H4" s="44" t="s">
        <v>73</v>
      </c>
      <c r="I4" s="66">
        <v>404</v>
      </c>
      <c r="J4" s="13"/>
    </row>
    <row r="5" spans="1:10" ht="30" hidden="1" x14ac:dyDescent="0.25">
      <c r="A5" s="10" t="s">
        <v>69</v>
      </c>
      <c r="B5" s="5"/>
      <c r="C5" s="38">
        <v>449</v>
      </c>
      <c r="D5" s="37" t="s">
        <v>74</v>
      </c>
      <c r="E5" s="39">
        <v>449</v>
      </c>
      <c r="F5" s="10"/>
      <c r="G5" s="5"/>
      <c r="H5" s="44" t="s">
        <v>74</v>
      </c>
      <c r="I5" s="66">
        <v>449</v>
      </c>
      <c r="J5" s="13"/>
    </row>
    <row r="6" spans="1:10" ht="27" hidden="1" customHeight="1" x14ac:dyDescent="0.25">
      <c r="A6" s="10" t="s">
        <v>69</v>
      </c>
      <c r="B6" s="5"/>
      <c r="C6" s="38">
        <v>395</v>
      </c>
      <c r="D6" s="12" t="s">
        <v>75</v>
      </c>
      <c r="E6" s="39">
        <v>395</v>
      </c>
      <c r="F6" s="5"/>
      <c r="G6" s="5"/>
      <c r="H6" s="12" t="s">
        <v>75</v>
      </c>
      <c r="I6" s="66">
        <v>395</v>
      </c>
      <c r="J6" s="13"/>
    </row>
    <row r="7" spans="1:10" ht="22.5" hidden="1" customHeight="1" x14ac:dyDescent="0.25">
      <c r="A7" s="10" t="s">
        <v>76</v>
      </c>
      <c r="B7" s="5"/>
      <c r="C7" s="38">
        <v>14360</v>
      </c>
      <c r="D7" s="12" t="s">
        <v>77</v>
      </c>
      <c r="E7" s="39">
        <v>14360</v>
      </c>
      <c r="F7" s="5"/>
      <c r="G7" s="5"/>
      <c r="H7" s="12" t="s">
        <v>77</v>
      </c>
      <c r="I7" s="66">
        <v>14360</v>
      </c>
      <c r="J7" s="13"/>
    </row>
    <row r="8" spans="1:10" ht="24.75" hidden="1" customHeight="1" x14ac:dyDescent="0.25">
      <c r="A8" s="10" t="s">
        <v>69</v>
      </c>
      <c r="B8" s="5"/>
      <c r="C8" s="11">
        <v>1100</v>
      </c>
      <c r="D8" s="12" t="s">
        <v>78</v>
      </c>
      <c r="E8" s="25">
        <v>1100</v>
      </c>
      <c r="F8" s="5"/>
      <c r="G8" s="5"/>
      <c r="H8" s="12" t="s">
        <v>78</v>
      </c>
      <c r="I8" s="11">
        <v>1100</v>
      </c>
      <c r="J8" s="13"/>
    </row>
    <row r="9" spans="1:10" ht="21" hidden="1" customHeight="1" x14ac:dyDescent="0.25">
      <c r="A9" s="10" t="s">
        <v>69</v>
      </c>
      <c r="B9" s="5"/>
      <c r="C9" s="11">
        <v>450</v>
      </c>
      <c r="D9" s="12" t="s">
        <v>79</v>
      </c>
      <c r="E9" s="25">
        <v>450</v>
      </c>
      <c r="F9" s="5"/>
      <c r="G9" s="5"/>
      <c r="H9" s="12" t="s">
        <v>79</v>
      </c>
      <c r="I9" s="11">
        <v>450</v>
      </c>
      <c r="J9" s="13"/>
    </row>
    <row r="10" spans="1:10" ht="15" hidden="1" customHeight="1" x14ac:dyDescent="0.25">
      <c r="A10" s="10" t="s">
        <v>69</v>
      </c>
      <c r="B10" s="14"/>
      <c r="C10" s="16">
        <v>400</v>
      </c>
      <c r="D10" s="12" t="s">
        <v>79</v>
      </c>
      <c r="E10" s="25">
        <v>400</v>
      </c>
      <c r="F10" s="12"/>
      <c r="G10" s="14"/>
      <c r="H10" s="12" t="s">
        <v>79</v>
      </c>
      <c r="I10" s="16">
        <v>400</v>
      </c>
      <c r="J10" s="13"/>
    </row>
    <row r="11" spans="1:10" ht="30.75" hidden="1" customHeight="1" x14ac:dyDescent="0.25">
      <c r="A11" s="10" t="s">
        <v>76</v>
      </c>
      <c r="B11" s="14"/>
      <c r="C11" s="16">
        <v>598</v>
      </c>
      <c r="D11" s="12" t="s">
        <v>80</v>
      </c>
      <c r="E11" s="25">
        <v>598</v>
      </c>
      <c r="F11" s="12"/>
      <c r="G11" s="14"/>
      <c r="H11" s="12" t="s">
        <v>80</v>
      </c>
      <c r="I11" s="16">
        <v>598</v>
      </c>
      <c r="J11" s="13"/>
    </row>
    <row r="12" spans="1:10" ht="30.75" hidden="1" customHeight="1" x14ac:dyDescent="0.25">
      <c r="A12" s="10" t="s">
        <v>69</v>
      </c>
      <c r="B12" s="14"/>
      <c r="C12" s="16">
        <v>863</v>
      </c>
      <c r="D12" s="12" t="s">
        <v>81</v>
      </c>
      <c r="E12" s="25">
        <v>863</v>
      </c>
      <c r="F12" s="12"/>
      <c r="G12" s="14"/>
      <c r="H12" s="12" t="s">
        <v>81</v>
      </c>
      <c r="I12" s="16">
        <v>863</v>
      </c>
      <c r="J12" s="13"/>
    </row>
    <row r="13" spans="1:10" ht="30.75" hidden="1" customHeight="1" x14ac:dyDescent="0.25">
      <c r="A13" s="10" t="s">
        <v>76</v>
      </c>
      <c r="B13" s="14"/>
      <c r="C13" s="16">
        <v>507</v>
      </c>
      <c r="D13" s="12" t="s">
        <v>82</v>
      </c>
      <c r="E13" s="25">
        <v>507</v>
      </c>
      <c r="F13" s="12"/>
      <c r="G13" s="14"/>
      <c r="H13" s="12" t="s">
        <v>82</v>
      </c>
      <c r="I13" s="16">
        <v>507</v>
      </c>
      <c r="J13" s="13"/>
    </row>
    <row r="14" spans="1:10" ht="39" hidden="1" customHeight="1" x14ac:dyDescent="0.25">
      <c r="A14" s="10" t="s">
        <v>76</v>
      </c>
      <c r="B14" s="14"/>
      <c r="C14" s="16">
        <v>790</v>
      </c>
      <c r="D14" s="12" t="s">
        <v>83</v>
      </c>
      <c r="E14" s="25">
        <v>790</v>
      </c>
      <c r="F14" s="12"/>
      <c r="G14" s="14"/>
      <c r="H14" s="12" t="s">
        <v>83</v>
      </c>
      <c r="I14" s="16">
        <v>790</v>
      </c>
      <c r="J14" s="13"/>
    </row>
    <row r="15" spans="1:10" ht="30.75" hidden="1" customHeight="1" x14ac:dyDescent="0.25">
      <c r="A15" s="10" t="s">
        <v>69</v>
      </c>
      <c r="B15" s="14"/>
      <c r="C15" s="16">
        <v>370</v>
      </c>
      <c r="D15" s="12" t="s">
        <v>83</v>
      </c>
      <c r="E15" s="25">
        <v>370</v>
      </c>
      <c r="F15" s="12"/>
      <c r="G15" s="14"/>
      <c r="H15" s="12" t="s">
        <v>83</v>
      </c>
      <c r="I15" s="16">
        <v>370</v>
      </c>
      <c r="J15" s="13"/>
    </row>
    <row r="16" spans="1:10" hidden="1" x14ac:dyDescent="0.25">
      <c r="A16" s="10" t="s">
        <v>69</v>
      </c>
      <c r="B16" s="17"/>
      <c r="C16" s="16">
        <v>370</v>
      </c>
      <c r="D16" s="12" t="s">
        <v>83</v>
      </c>
      <c r="E16" s="25">
        <v>370</v>
      </c>
      <c r="F16" s="12"/>
      <c r="G16" s="14"/>
      <c r="H16" s="12" t="s">
        <v>83</v>
      </c>
      <c r="I16" s="16">
        <v>370</v>
      </c>
      <c r="J16" s="17"/>
    </row>
    <row r="17" spans="1:10" hidden="1" x14ac:dyDescent="0.25">
      <c r="A17" s="10" t="s">
        <v>69</v>
      </c>
      <c r="B17" s="5"/>
      <c r="C17" s="16">
        <v>207.9</v>
      </c>
      <c r="D17" s="12" t="s">
        <v>79</v>
      </c>
      <c r="E17" s="25">
        <f>C17</f>
        <v>207.9</v>
      </c>
      <c r="F17" s="12"/>
      <c r="G17" s="14"/>
      <c r="H17" s="12" t="str">
        <f>D17</f>
        <v>Пульсоксиметр</v>
      </c>
      <c r="I17" s="16">
        <f>C17</f>
        <v>207.9</v>
      </c>
      <c r="J17" s="13"/>
    </row>
    <row r="18" spans="1:10" ht="28.5" hidden="1" customHeight="1" x14ac:dyDescent="0.25">
      <c r="A18" s="10" t="s">
        <v>69</v>
      </c>
      <c r="B18" s="5"/>
      <c r="C18" s="16">
        <v>819.5</v>
      </c>
      <c r="D18" s="12" t="s">
        <v>80</v>
      </c>
      <c r="E18" s="25">
        <f t="shared" ref="E18:E28" si="0">C18</f>
        <v>819.5</v>
      </c>
      <c r="F18" s="12"/>
      <c r="G18" s="14"/>
      <c r="H18" s="12" t="str">
        <f t="shared" ref="H18:H28" si="1">D18</f>
        <v>Безконтактний термометр</v>
      </c>
      <c r="I18" s="16">
        <f t="shared" ref="I18:I28" si="2">C18</f>
        <v>819.5</v>
      </c>
      <c r="J18" s="13"/>
    </row>
    <row r="19" spans="1:10" hidden="1" x14ac:dyDescent="0.25">
      <c r="A19" s="20" t="s">
        <v>69</v>
      </c>
      <c r="B19" s="5"/>
      <c r="C19" s="16">
        <v>448</v>
      </c>
      <c r="D19" s="12" t="s">
        <v>83</v>
      </c>
      <c r="E19" s="25">
        <f t="shared" si="0"/>
        <v>448</v>
      </c>
      <c r="F19" s="12"/>
      <c r="G19" s="14"/>
      <c r="H19" s="12" t="str">
        <f t="shared" si="1"/>
        <v>Мішок АМБУ</v>
      </c>
      <c r="I19" s="16">
        <f t="shared" si="2"/>
        <v>448</v>
      </c>
      <c r="J19" s="13"/>
    </row>
    <row r="20" spans="1:10" ht="42.75" hidden="1" customHeight="1" x14ac:dyDescent="0.25">
      <c r="A20" s="20" t="s">
        <v>69</v>
      </c>
      <c r="B20" s="5"/>
      <c r="C20" s="16">
        <v>5900</v>
      </c>
      <c r="D20" s="12" t="s">
        <v>84</v>
      </c>
      <c r="E20" s="25">
        <f t="shared" si="0"/>
        <v>5900</v>
      </c>
      <c r="F20" s="12"/>
      <c r="G20" s="14"/>
      <c r="H20" s="12" t="str">
        <f t="shared" si="1"/>
        <v>Багато-ний пристрій НР 135А/20</v>
      </c>
      <c r="I20" s="16">
        <f t="shared" si="2"/>
        <v>5900</v>
      </c>
      <c r="J20" s="13"/>
    </row>
    <row r="21" spans="1:10" hidden="1" x14ac:dyDescent="0.25">
      <c r="A21" s="20" t="s">
        <v>69</v>
      </c>
      <c r="B21" s="5"/>
      <c r="C21" s="16">
        <v>420</v>
      </c>
      <c r="D21" s="12" t="s">
        <v>83</v>
      </c>
      <c r="E21" s="25">
        <f t="shared" si="0"/>
        <v>420</v>
      </c>
      <c r="F21" s="12"/>
      <c r="G21" s="14"/>
      <c r="H21" s="12" t="str">
        <f t="shared" si="1"/>
        <v>Мішок АМБУ</v>
      </c>
      <c r="I21" s="16">
        <f t="shared" si="2"/>
        <v>420</v>
      </c>
      <c r="J21" s="13"/>
    </row>
    <row r="22" spans="1:10" hidden="1" x14ac:dyDescent="0.25">
      <c r="A22" s="20" t="s">
        <v>69</v>
      </c>
      <c r="B22" s="5"/>
      <c r="C22" s="16">
        <v>449</v>
      </c>
      <c r="D22" s="12" t="s">
        <v>79</v>
      </c>
      <c r="E22" s="25">
        <f t="shared" si="0"/>
        <v>449</v>
      </c>
      <c r="F22" s="12"/>
      <c r="G22" s="14"/>
      <c r="H22" s="12" t="str">
        <f t="shared" si="1"/>
        <v>Пульсоксиметр</v>
      </c>
      <c r="I22" s="16">
        <f t="shared" si="2"/>
        <v>449</v>
      </c>
      <c r="J22" s="13"/>
    </row>
    <row r="23" spans="1:10" ht="26.25" hidden="1" customHeight="1" x14ac:dyDescent="0.25">
      <c r="A23" s="20" t="s">
        <v>69</v>
      </c>
      <c r="B23" s="5"/>
      <c r="C23" s="16">
        <v>357</v>
      </c>
      <c r="D23" s="12" t="s">
        <v>80</v>
      </c>
      <c r="E23" s="25">
        <f t="shared" si="0"/>
        <v>357</v>
      </c>
      <c r="F23" s="12"/>
      <c r="G23" s="14"/>
      <c r="H23" s="12" t="str">
        <f t="shared" si="1"/>
        <v>Безконтактний термометр</v>
      </c>
      <c r="I23" s="64">
        <f t="shared" si="2"/>
        <v>357</v>
      </c>
      <c r="J23" s="13"/>
    </row>
    <row r="24" spans="1:10" hidden="1" x14ac:dyDescent="0.25">
      <c r="A24" s="20" t="s">
        <v>69</v>
      </c>
      <c r="B24" s="5"/>
      <c r="C24" s="16">
        <v>414</v>
      </c>
      <c r="D24" s="12" t="s">
        <v>85</v>
      </c>
      <c r="E24" s="25">
        <f t="shared" si="0"/>
        <v>414</v>
      </c>
      <c r="F24" s="12"/>
      <c r="G24" s="14"/>
      <c r="H24" s="12" t="str">
        <f t="shared" si="1"/>
        <v>Глюкометр Gamma</v>
      </c>
      <c r="I24" s="16">
        <f t="shared" si="2"/>
        <v>414</v>
      </c>
      <c r="J24" s="13"/>
    </row>
    <row r="25" spans="1:10" hidden="1" x14ac:dyDescent="0.25">
      <c r="A25" s="20" t="s">
        <v>69</v>
      </c>
      <c r="B25" s="5"/>
      <c r="C25" s="16">
        <v>449</v>
      </c>
      <c r="D25" s="12" t="s">
        <v>79</v>
      </c>
      <c r="E25" s="25">
        <f t="shared" si="0"/>
        <v>449</v>
      </c>
      <c r="F25" s="12"/>
      <c r="G25" s="14"/>
      <c r="H25" s="12" t="str">
        <f t="shared" si="1"/>
        <v>Пульсоксиметр</v>
      </c>
      <c r="I25" s="16">
        <f t="shared" si="2"/>
        <v>449</v>
      </c>
      <c r="J25" s="13"/>
    </row>
    <row r="26" spans="1:10" ht="25.5" hidden="1" customHeight="1" x14ac:dyDescent="0.25">
      <c r="A26" s="20" t="s">
        <v>69</v>
      </c>
      <c r="B26" s="5"/>
      <c r="C26" s="16">
        <v>566.79</v>
      </c>
      <c r="D26" s="12" t="s">
        <v>86</v>
      </c>
      <c r="E26" s="25">
        <f t="shared" si="0"/>
        <v>566.79</v>
      </c>
      <c r="F26" s="12"/>
      <c r="G26" s="14"/>
      <c r="H26" s="12" t="str">
        <f t="shared" si="1"/>
        <v>Пульсоксиметр Linke LK88</v>
      </c>
      <c r="I26" s="16">
        <f t="shared" si="2"/>
        <v>566.79</v>
      </c>
      <c r="J26" s="13"/>
    </row>
    <row r="27" spans="1:10" ht="24" hidden="1" customHeight="1" x14ac:dyDescent="0.25">
      <c r="A27" s="20" t="s">
        <v>69</v>
      </c>
      <c r="B27" s="5"/>
      <c r="C27" s="16">
        <v>3201</v>
      </c>
      <c r="D27" s="12" t="s">
        <v>87</v>
      </c>
      <c r="E27" s="25">
        <f t="shared" si="0"/>
        <v>3201</v>
      </c>
      <c r="F27" s="12"/>
      <c r="G27" s="14"/>
      <c r="H27" s="12" t="str">
        <f t="shared" si="1"/>
        <v>Відсмоктувач мед. 'Біомед' 7Е-А</v>
      </c>
      <c r="I27" s="16">
        <f t="shared" si="2"/>
        <v>3201</v>
      </c>
      <c r="J27" s="13"/>
    </row>
    <row r="28" spans="1:10" ht="30.75" hidden="1" customHeight="1" x14ac:dyDescent="0.25">
      <c r="A28" s="20" t="s">
        <v>69</v>
      </c>
      <c r="B28" s="5"/>
      <c r="C28" s="16">
        <v>1567.5</v>
      </c>
      <c r="D28" s="12" t="s">
        <v>88</v>
      </c>
      <c r="E28" s="25">
        <f t="shared" si="0"/>
        <v>1567.5</v>
      </c>
      <c r="F28" s="12"/>
      <c r="G28" s="14"/>
      <c r="H28" s="12" t="str">
        <f t="shared" si="1"/>
        <v>Мішок АМБУ дорослий</v>
      </c>
      <c r="I28" s="16">
        <f t="shared" si="2"/>
        <v>1567.5</v>
      </c>
      <c r="J28" s="13"/>
    </row>
    <row r="29" spans="1:10" ht="25.5" hidden="1" x14ac:dyDescent="0.25">
      <c r="A29" s="20" t="s">
        <v>69</v>
      </c>
      <c r="B29" s="5"/>
      <c r="C29" s="16">
        <v>188.93</v>
      </c>
      <c r="D29" s="12" t="s">
        <v>91</v>
      </c>
      <c r="E29" s="15">
        <f>C29</f>
        <v>188.93</v>
      </c>
      <c r="F29" s="12"/>
      <c r="G29" s="14"/>
      <c r="H29" s="12" t="str">
        <f>D29</f>
        <v>Пульсоксиметр linke lk 88</v>
      </c>
      <c r="I29" s="16">
        <f>C29</f>
        <v>188.93</v>
      </c>
      <c r="J29" s="13"/>
    </row>
    <row r="30" spans="1:10" hidden="1" x14ac:dyDescent="0.25">
      <c r="A30" s="20" t="s">
        <v>69</v>
      </c>
      <c r="B30" s="5"/>
      <c r="C30" s="16">
        <v>299</v>
      </c>
      <c r="D30" s="12" t="s">
        <v>92</v>
      </c>
      <c r="E30" s="15">
        <f t="shared" ref="E30:E52" si="3">C30</f>
        <v>299</v>
      </c>
      <c r="F30" s="12"/>
      <c r="G30" s="14"/>
      <c r="H30" s="12" t="str">
        <f t="shared" ref="H30:H52" si="4">D30</f>
        <v>Термометр BASH</v>
      </c>
      <c r="I30" s="16">
        <f t="shared" ref="I30:I52" si="5">C30</f>
        <v>299</v>
      </c>
      <c r="J30" s="13"/>
    </row>
    <row r="31" spans="1:10" ht="24.75" hidden="1" customHeight="1" x14ac:dyDescent="0.25">
      <c r="A31" s="20" t="s">
        <v>69</v>
      </c>
      <c r="B31" s="5"/>
      <c r="C31" s="16">
        <v>369.7</v>
      </c>
      <c r="D31" s="12" t="s">
        <v>93</v>
      </c>
      <c r="E31" s="15">
        <f t="shared" si="3"/>
        <v>369.7</v>
      </c>
      <c r="F31" s="12"/>
      <c r="G31" s="14"/>
      <c r="H31" s="12" t="str">
        <f t="shared" si="4"/>
        <v>Тонометр Gamma-700K стандаот</v>
      </c>
      <c r="I31" s="16">
        <f t="shared" si="5"/>
        <v>369.7</v>
      </c>
      <c r="J31" s="13"/>
    </row>
    <row r="32" spans="1:10" ht="22.5" hidden="1" customHeight="1" x14ac:dyDescent="0.25">
      <c r="A32" s="10" t="s">
        <v>69</v>
      </c>
      <c r="B32" s="5"/>
      <c r="C32" s="16">
        <v>750</v>
      </c>
      <c r="D32" s="12" t="s">
        <v>94</v>
      </c>
      <c r="E32" s="15">
        <f t="shared" si="3"/>
        <v>750</v>
      </c>
      <c r="F32" s="12"/>
      <c r="G32" s="14"/>
      <c r="H32" s="12" t="str">
        <f t="shared" si="4"/>
        <v>Підставка для рециркулятора ORBB</v>
      </c>
      <c r="I32" s="16">
        <f t="shared" si="5"/>
        <v>750</v>
      </c>
      <c r="J32" s="13"/>
    </row>
    <row r="33" spans="1:10" ht="38.25" hidden="1" x14ac:dyDescent="0.25">
      <c r="A33" s="10" t="s">
        <v>69</v>
      </c>
      <c r="B33" s="17"/>
      <c r="C33" s="16">
        <v>2432</v>
      </c>
      <c r="D33" s="12" t="s">
        <v>95</v>
      </c>
      <c r="E33" s="15">
        <f t="shared" si="3"/>
        <v>2432</v>
      </c>
      <c r="F33" s="12"/>
      <c r="G33" s="14"/>
      <c r="H33" s="12" t="str">
        <f t="shared" si="4"/>
        <v>Бактерицидний рецир.BactoSfera ORBB 100</v>
      </c>
      <c r="I33" s="16">
        <f t="shared" si="5"/>
        <v>2432</v>
      </c>
      <c r="J33" s="17"/>
    </row>
    <row r="34" spans="1:10" ht="52.5" hidden="1" customHeight="1" x14ac:dyDescent="0.25">
      <c r="A34" s="10" t="s">
        <v>69</v>
      </c>
      <c r="B34" s="5"/>
      <c r="C34" s="16">
        <v>40000</v>
      </c>
      <c r="D34" s="12" t="s">
        <v>96</v>
      </c>
      <c r="E34" s="15">
        <f t="shared" si="3"/>
        <v>40000</v>
      </c>
      <c r="F34" s="12"/>
      <c r="G34" s="14"/>
      <c r="H34" s="12" t="str">
        <f t="shared" si="4"/>
        <v>Пост медсестри</v>
      </c>
      <c r="I34" s="16">
        <f t="shared" si="5"/>
        <v>40000</v>
      </c>
      <c r="J34" s="13"/>
    </row>
    <row r="35" spans="1:10" hidden="1" x14ac:dyDescent="0.25">
      <c r="A35" s="10" t="s">
        <v>69</v>
      </c>
      <c r="B35" s="5"/>
      <c r="C35" s="16">
        <v>5280</v>
      </c>
      <c r="D35" s="12" t="s">
        <v>97</v>
      </c>
      <c r="E35" s="15">
        <f t="shared" si="3"/>
        <v>5280</v>
      </c>
      <c r="F35" s="12"/>
      <c r="G35" s="14"/>
      <c r="H35" s="12" t="str">
        <f t="shared" si="4"/>
        <v>Шафа медична</v>
      </c>
      <c r="I35" s="16">
        <f t="shared" si="5"/>
        <v>5280</v>
      </c>
      <c r="J35" s="13"/>
    </row>
    <row r="36" spans="1:10" ht="15" hidden="1" customHeight="1" x14ac:dyDescent="0.25">
      <c r="A36" s="10" t="s">
        <v>76</v>
      </c>
      <c r="B36" s="5"/>
      <c r="C36" s="16">
        <v>3461</v>
      </c>
      <c r="D36" s="12" t="s">
        <v>98</v>
      </c>
      <c r="E36" s="15">
        <f t="shared" si="3"/>
        <v>3461</v>
      </c>
      <c r="F36" s="12"/>
      <c r="G36" s="14"/>
      <c r="H36" s="12" t="str">
        <f t="shared" si="4"/>
        <v>Тумба для взуття</v>
      </c>
      <c r="I36" s="16">
        <f t="shared" si="5"/>
        <v>3461</v>
      </c>
      <c r="J36" s="13"/>
    </row>
    <row r="37" spans="1:10" ht="38.25" hidden="1" x14ac:dyDescent="0.25">
      <c r="A37" s="10" t="s">
        <v>69</v>
      </c>
      <c r="B37" s="5"/>
      <c r="C37" s="16">
        <v>6399</v>
      </c>
      <c r="D37" s="12" t="s">
        <v>99</v>
      </c>
      <c r="E37" s="15">
        <f t="shared" si="3"/>
        <v>6399</v>
      </c>
      <c r="F37" s="12"/>
      <c r="G37" s="14"/>
      <c r="H37" s="12" t="str">
        <f t="shared" si="4"/>
        <v>Пральна машина" Vestfrost XMV105F4"</v>
      </c>
      <c r="I37" s="16">
        <f t="shared" si="5"/>
        <v>6399</v>
      </c>
      <c r="J37" s="13"/>
    </row>
    <row r="38" spans="1:10" hidden="1" x14ac:dyDescent="0.25">
      <c r="A38" s="10" t="s">
        <v>76</v>
      </c>
      <c r="B38" s="5"/>
      <c r="C38" s="16">
        <v>10000</v>
      </c>
      <c r="D38" s="12" t="s">
        <v>100</v>
      </c>
      <c r="E38" s="15">
        <f t="shared" si="3"/>
        <v>10000</v>
      </c>
      <c r="F38" s="12"/>
      <c r="G38" s="14"/>
      <c r="H38" s="12" t="str">
        <f t="shared" si="4"/>
        <v>Диван"Гранд"</v>
      </c>
      <c r="I38" s="16">
        <f t="shared" si="5"/>
        <v>10000</v>
      </c>
      <c r="J38" s="13"/>
    </row>
    <row r="39" spans="1:10" x14ac:dyDescent="0.25">
      <c r="A39" s="10" t="s">
        <v>101</v>
      </c>
      <c r="B39" s="5"/>
      <c r="C39" s="36">
        <v>23180</v>
      </c>
      <c r="D39" s="12" t="s">
        <v>102</v>
      </c>
      <c r="E39" s="15">
        <f t="shared" si="3"/>
        <v>23180</v>
      </c>
      <c r="F39" s="12"/>
      <c r="G39" s="14"/>
      <c r="H39" s="12" t="str">
        <f t="shared" si="4"/>
        <v>Простирадло</v>
      </c>
      <c r="I39" s="16">
        <f t="shared" si="5"/>
        <v>23180</v>
      </c>
      <c r="J39" s="13"/>
    </row>
    <row r="40" spans="1:10" x14ac:dyDescent="0.25">
      <c r="A40" s="10" t="s">
        <v>101</v>
      </c>
      <c r="B40" s="5"/>
      <c r="C40" s="16">
        <v>7000</v>
      </c>
      <c r="D40" s="12" t="s">
        <v>103</v>
      </c>
      <c r="E40" s="15">
        <f t="shared" si="3"/>
        <v>7000</v>
      </c>
      <c r="F40" s="12"/>
      <c r="G40" s="14"/>
      <c r="H40" s="12" t="str">
        <f t="shared" si="4"/>
        <v>Наволочка</v>
      </c>
      <c r="I40" s="16">
        <f t="shared" si="5"/>
        <v>7000</v>
      </c>
      <c r="J40" s="13"/>
    </row>
    <row r="41" spans="1:10" x14ac:dyDescent="0.25">
      <c r="A41" s="10" t="s">
        <v>101</v>
      </c>
      <c r="B41" s="5"/>
      <c r="C41" s="16">
        <v>44820</v>
      </c>
      <c r="D41" s="12" t="s">
        <v>104</v>
      </c>
      <c r="E41" s="15">
        <f t="shared" si="3"/>
        <v>44820</v>
      </c>
      <c r="F41" s="12"/>
      <c r="G41" s="14"/>
      <c r="H41" s="12" t="str">
        <f t="shared" si="4"/>
        <v>Півковдра</v>
      </c>
      <c r="I41" s="16">
        <f t="shared" si="5"/>
        <v>44820</v>
      </c>
      <c r="J41" s="13"/>
    </row>
    <row r="42" spans="1:10" ht="24" customHeight="1" x14ac:dyDescent="0.25">
      <c r="A42" s="50" t="s">
        <v>105</v>
      </c>
      <c r="B42" s="51"/>
      <c r="C42" s="52">
        <v>19152</v>
      </c>
      <c r="D42" s="53" t="s">
        <v>106</v>
      </c>
      <c r="E42" s="54">
        <f t="shared" si="3"/>
        <v>19152</v>
      </c>
      <c r="F42" s="53"/>
      <c r="G42" s="55"/>
      <c r="H42" s="53" t="str">
        <f t="shared" si="4"/>
        <v>Набір постільної білизни</v>
      </c>
      <c r="I42" s="52">
        <f t="shared" si="5"/>
        <v>19152</v>
      </c>
      <c r="J42" s="56" t="s">
        <v>138</v>
      </c>
    </row>
    <row r="43" spans="1:10" ht="25.5" x14ac:dyDescent="0.25">
      <c r="A43" s="50" t="s">
        <v>105</v>
      </c>
      <c r="B43" s="51"/>
      <c r="C43" s="52">
        <v>8812.7999999999993</v>
      </c>
      <c r="D43" s="53" t="s">
        <v>107</v>
      </c>
      <c r="E43" s="54">
        <f t="shared" si="3"/>
        <v>8812.7999999999993</v>
      </c>
      <c r="F43" s="53"/>
      <c r="G43" s="55"/>
      <c r="H43" s="53" t="str">
        <f t="shared" si="4"/>
        <v>Матрац 70*190*8</v>
      </c>
      <c r="I43" s="52">
        <f t="shared" si="5"/>
        <v>8812.7999999999993</v>
      </c>
      <c r="J43" s="56" t="s">
        <v>138</v>
      </c>
    </row>
    <row r="44" spans="1:10" ht="25.5" x14ac:dyDescent="0.25">
      <c r="A44" s="50" t="s">
        <v>105</v>
      </c>
      <c r="B44" s="51"/>
      <c r="C44" s="52">
        <v>2411.52</v>
      </c>
      <c r="D44" s="53" t="s">
        <v>108</v>
      </c>
      <c r="E44" s="54">
        <f t="shared" si="3"/>
        <v>2411.52</v>
      </c>
      <c r="F44" s="53"/>
      <c r="G44" s="55"/>
      <c r="H44" s="53" t="str">
        <f t="shared" si="4"/>
        <v>Рушник Махровий</v>
      </c>
      <c r="I44" s="52">
        <f t="shared" si="5"/>
        <v>2411.52</v>
      </c>
      <c r="J44" s="56" t="s">
        <v>138</v>
      </c>
    </row>
    <row r="45" spans="1:10" ht="38.25" x14ac:dyDescent="0.25">
      <c r="A45" s="10" t="s">
        <v>109</v>
      </c>
      <c r="B45" s="5"/>
      <c r="C45" s="16">
        <v>208600</v>
      </c>
      <c r="D45" s="12" t="s">
        <v>110</v>
      </c>
      <c r="E45" s="15">
        <f t="shared" si="3"/>
        <v>208600</v>
      </c>
      <c r="F45" s="12"/>
      <c r="G45" s="14"/>
      <c r="H45" s="12" t="str">
        <f t="shared" si="4"/>
        <v>Приліжковий монітор пацієнта PVM-4763</v>
      </c>
      <c r="I45" s="16">
        <f t="shared" si="5"/>
        <v>208600</v>
      </c>
      <c r="J45" s="13"/>
    </row>
    <row r="46" spans="1:10" ht="25.5" x14ac:dyDescent="0.25">
      <c r="A46" s="10" t="s">
        <v>109</v>
      </c>
      <c r="B46" s="17"/>
      <c r="C46" s="16">
        <v>53900</v>
      </c>
      <c r="D46" s="12" t="s">
        <v>111</v>
      </c>
      <c r="E46" s="15">
        <f t="shared" si="3"/>
        <v>53900</v>
      </c>
      <c r="F46" s="12"/>
      <c r="G46" s="14"/>
      <c r="H46" s="12" t="str">
        <f t="shared" si="4"/>
        <v>Електрокардіограф ECG-3150</v>
      </c>
      <c r="I46" s="16">
        <f t="shared" si="5"/>
        <v>53900</v>
      </c>
      <c r="J46" s="17"/>
    </row>
    <row r="47" spans="1:10" ht="32.25" customHeight="1" x14ac:dyDescent="0.25">
      <c r="A47" s="50" t="s">
        <v>105</v>
      </c>
      <c r="B47" s="50"/>
      <c r="C47" s="50">
        <v>1.86</v>
      </c>
      <c r="D47" s="50" t="s">
        <v>112</v>
      </c>
      <c r="E47" s="50">
        <f t="shared" si="3"/>
        <v>1.86</v>
      </c>
      <c r="F47" s="50"/>
      <c r="G47" s="50"/>
      <c r="H47" s="50" t="str">
        <f t="shared" si="4"/>
        <v>Наматрацник (90*190*10</v>
      </c>
      <c r="I47" s="50">
        <f t="shared" si="5"/>
        <v>1.86</v>
      </c>
      <c r="J47" s="63" t="s">
        <v>138</v>
      </c>
    </row>
    <row r="48" spans="1:10" ht="25.5" customHeight="1" x14ac:dyDescent="0.25">
      <c r="A48" s="51" t="s">
        <v>105</v>
      </c>
      <c r="B48" s="51"/>
      <c r="C48" s="61">
        <v>1.86</v>
      </c>
      <c r="D48" s="62" t="s">
        <v>113</v>
      </c>
      <c r="E48" s="54">
        <f t="shared" si="3"/>
        <v>1.86</v>
      </c>
      <c r="F48" s="53"/>
      <c r="G48" s="55"/>
      <c r="H48" s="53" t="str">
        <f t="shared" si="4"/>
        <v>Матрац (90*190*10)</v>
      </c>
      <c r="I48" s="52">
        <f t="shared" si="5"/>
        <v>1.86</v>
      </c>
      <c r="J48" s="56" t="s">
        <v>138</v>
      </c>
    </row>
    <row r="49" spans="1:10" ht="25.5" hidden="1" x14ac:dyDescent="0.25">
      <c r="A49" s="5" t="s">
        <v>69</v>
      </c>
      <c r="B49" s="5"/>
      <c r="C49" s="24">
        <v>7647.5</v>
      </c>
      <c r="D49" s="4" t="s">
        <v>114</v>
      </c>
      <c r="E49" s="15">
        <f t="shared" si="3"/>
        <v>7647.5</v>
      </c>
      <c r="F49" s="12"/>
      <c r="G49" s="14"/>
      <c r="H49" s="12" t="str">
        <f t="shared" si="4"/>
        <v>Кондиціонер HPC PT -09 H</v>
      </c>
      <c r="I49" s="16">
        <f t="shared" si="5"/>
        <v>7647.5</v>
      </c>
      <c r="J49" s="49"/>
    </row>
    <row r="50" spans="1:10" ht="25.5" hidden="1" x14ac:dyDescent="0.25">
      <c r="A50" s="5" t="s">
        <v>69</v>
      </c>
      <c r="B50" s="5"/>
      <c r="C50" s="24">
        <v>7647.5</v>
      </c>
      <c r="D50" s="4" t="s">
        <v>114</v>
      </c>
      <c r="E50" s="15">
        <f t="shared" si="3"/>
        <v>7647.5</v>
      </c>
      <c r="F50" s="12"/>
      <c r="G50" s="14"/>
      <c r="H50" s="12" t="str">
        <f t="shared" si="4"/>
        <v>Кондиціонер HPC PT -09 H</v>
      </c>
      <c r="I50" s="16">
        <f t="shared" si="5"/>
        <v>7647.5</v>
      </c>
      <c r="J50" s="49"/>
    </row>
    <row r="51" spans="1:10" hidden="1" x14ac:dyDescent="0.25">
      <c r="A51" s="5" t="s">
        <v>69</v>
      </c>
      <c r="B51" s="5"/>
      <c r="C51" s="24">
        <v>6000</v>
      </c>
      <c r="D51" s="4" t="s">
        <v>115</v>
      </c>
      <c r="E51" s="15">
        <f t="shared" si="3"/>
        <v>6000</v>
      </c>
      <c r="F51" s="12"/>
      <c r="G51" s="14"/>
      <c r="H51" s="12" t="str">
        <f t="shared" si="4"/>
        <v xml:space="preserve">Диван "Малютка" </v>
      </c>
      <c r="I51" s="16">
        <f t="shared" si="5"/>
        <v>6000</v>
      </c>
      <c r="J51" s="49"/>
    </row>
    <row r="52" spans="1:10" hidden="1" x14ac:dyDescent="0.25">
      <c r="A52" s="5" t="s">
        <v>69</v>
      </c>
      <c r="B52" s="5"/>
      <c r="C52" s="26">
        <v>10500</v>
      </c>
      <c r="D52" s="6" t="s">
        <v>116</v>
      </c>
      <c r="E52" s="15">
        <f t="shared" si="3"/>
        <v>10500</v>
      </c>
      <c r="F52" s="12"/>
      <c r="G52" s="14"/>
      <c r="H52" s="12" t="str">
        <f t="shared" si="4"/>
        <v>Шафа операційна</v>
      </c>
      <c r="I52" s="16">
        <f t="shared" si="5"/>
        <v>10500</v>
      </c>
      <c r="J52" s="49"/>
    </row>
    <row r="53" spans="1:10" ht="39" hidden="1" customHeight="1" x14ac:dyDescent="0.25">
      <c r="A53" s="33" t="s">
        <v>69</v>
      </c>
      <c r="B53" s="33"/>
      <c r="C53" s="26">
        <v>6920</v>
      </c>
      <c r="D53" s="6" t="s">
        <v>118</v>
      </c>
      <c r="E53" s="15">
        <f t="shared" ref="E53" si="6">C53</f>
        <v>6920</v>
      </c>
      <c r="F53" s="12"/>
      <c r="G53" s="14"/>
      <c r="H53" s="12" t="str">
        <f t="shared" ref="H53" si="7">D53</f>
        <v>Шафа распашна ВШ -130 Вертикаль</v>
      </c>
      <c r="I53" s="16">
        <f t="shared" ref="I53" si="8">C53</f>
        <v>6920</v>
      </c>
      <c r="J53" s="26"/>
    </row>
    <row r="54" spans="1:10" ht="60.75" customHeight="1" x14ac:dyDescent="0.25">
      <c r="A54" s="46" t="s">
        <v>120</v>
      </c>
      <c r="B54" s="33"/>
      <c r="C54" s="26">
        <v>2547105.08</v>
      </c>
      <c r="D54" s="6" t="s">
        <v>121</v>
      </c>
      <c r="E54" s="15">
        <v>2547105.08</v>
      </c>
      <c r="F54" s="12"/>
      <c r="G54" s="14"/>
      <c r="H54" s="12" t="s">
        <v>121</v>
      </c>
      <c r="I54" s="68">
        <v>2547105.08</v>
      </c>
      <c r="J54" s="26"/>
    </row>
    <row r="55" spans="1:10" ht="51" hidden="1" x14ac:dyDescent="0.25">
      <c r="A55" s="45" t="s">
        <v>69</v>
      </c>
      <c r="B55" s="33"/>
      <c r="C55" s="26">
        <v>4800</v>
      </c>
      <c r="D55" s="6" t="s">
        <v>122</v>
      </c>
      <c r="E55" s="15">
        <v>4800</v>
      </c>
      <c r="F55" s="33"/>
      <c r="G55" s="33"/>
      <c r="H55" s="12" t="s">
        <v>122</v>
      </c>
      <c r="I55" s="16">
        <v>4800</v>
      </c>
      <c r="J55" s="33"/>
    </row>
    <row r="56" spans="1:10" ht="25.5" hidden="1" customHeight="1" x14ac:dyDescent="0.25">
      <c r="A56" s="45" t="s">
        <v>69</v>
      </c>
      <c r="B56" s="33"/>
      <c r="C56" s="36">
        <v>39900</v>
      </c>
      <c r="D56" s="6" t="s">
        <v>125</v>
      </c>
      <c r="E56" s="36">
        <v>39900</v>
      </c>
      <c r="F56" s="33"/>
      <c r="G56" s="33"/>
      <c r="H56" s="12" t="s">
        <v>125</v>
      </c>
      <c r="I56" s="66">
        <v>39900</v>
      </c>
      <c r="J56" s="33"/>
    </row>
    <row r="57" spans="1:10" ht="26.25" hidden="1" customHeight="1" x14ac:dyDescent="0.25">
      <c r="A57" s="45" t="s">
        <v>69</v>
      </c>
      <c r="B57" s="33"/>
      <c r="C57" s="38">
        <v>29994</v>
      </c>
      <c r="D57" s="6" t="s">
        <v>124</v>
      </c>
      <c r="E57" s="38">
        <v>29994</v>
      </c>
      <c r="F57" s="33"/>
      <c r="G57" s="33"/>
      <c r="H57" s="6" t="s">
        <v>124</v>
      </c>
      <c r="I57" s="66">
        <v>29994</v>
      </c>
      <c r="J57" s="33"/>
    </row>
    <row r="58" spans="1:10" ht="49.5" hidden="1" customHeight="1" x14ac:dyDescent="0.25">
      <c r="A58" s="45" t="s">
        <v>69</v>
      </c>
      <c r="B58" s="33"/>
      <c r="C58" s="48">
        <v>209997</v>
      </c>
      <c r="D58" s="6" t="s">
        <v>126</v>
      </c>
      <c r="E58" s="48">
        <v>209997</v>
      </c>
      <c r="F58" s="33"/>
      <c r="G58" s="33"/>
      <c r="H58" s="6" t="s">
        <v>126</v>
      </c>
      <c r="I58" s="67">
        <v>209997</v>
      </c>
      <c r="J58" s="33"/>
    </row>
    <row r="59" spans="1:10" ht="39" hidden="1" customHeight="1" x14ac:dyDescent="0.25">
      <c r="A59" s="45" t="s">
        <v>69</v>
      </c>
      <c r="B59" s="33"/>
      <c r="C59" s="48">
        <v>80997</v>
      </c>
      <c r="D59" s="6" t="s">
        <v>127</v>
      </c>
      <c r="E59" s="48">
        <v>80997</v>
      </c>
      <c r="F59" s="33"/>
      <c r="G59" s="33"/>
      <c r="H59" s="6" t="s">
        <v>127</v>
      </c>
      <c r="I59" s="67">
        <v>80997</v>
      </c>
      <c r="J59" s="33"/>
    </row>
    <row r="60" spans="1:10" ht="39" hidden="1" customHeight="1" x14ac:dyDescent="0.25">
      <c r="A60" s="45" t="s">
        <v>69</v>
      </c>
      <c r="B60" s="33"/>
      <c r="C60" s="38">
        <v>10199</v>
      </c>
      <c r="D60" s="6" t="s">
        <v>128</v>
      </c>
      <c r="E60" s="36">
        <v>10199</v>
      </c>
      <c r="F60" s="33"/>
      <c r="G60" s="33"/>
      <c r="H60" s="6" t="s">
        <v>128</v>
      </c>
      <c r="I60" s="66">
        <v>10199</v>
      </c>
      <c r="J60" s="33"/>
    </row>
    <row r="61" spans="1:10" ht="45" x14ac:dyDescent="0.25">
      <c r="A61" s="57" t="s">
        <v>70</v>
      </c>
      <c r="B61" s="58"/>
      <c r="C61" s="59">
        <v>191005</v>
      </c>
      <c r="D61" s="60" t="s">
        <v>129</v>
      </c>
      <c r="E61" s="59">
        <v>191005</v>
      </c>
      <c r="F61" s="58"/>
      <c r="G61" s="58"/>
      <c r="H61" s="60" t="s">
        <v>129</v>
      </c>
      <c r="I61" s="69">
        <v>191005</v>
      </c>
      <c r="J61" s="58" t="s">
        <v>138</v>
      </c>
    </row>
    <row r="62" spans="1:10" ht="45" x14ac:dyDescent="0.25">
      <c r="A62" s="57" t="s">
        <v>70</v>
      </c>
      <c r="B62" s="58"/>
      <c r="C62" s="59">
        <v>176635</v>
      </c>
      <c r="D62" s="60" t="s">
        <v>130</v>
      </c>
      <c r="E62" s="59">
        <v>176635</v>
      </c>
      <c r="F62" s="58"/>
      <c r="G62" s="58"/>
      <c r="H62" s="60" t="s">
        <v>130</v>
      </c>
      <c r="I62" s="59">
        <v>176635</v>
      </c>
      <c r="J62" s="58" t="s">
        <v>138</v>
      </c>
    </row>
    <row r="63" spans="1:10" ht="54" hidden="1" customHeight="1" x14ac:dyDescent="0.25">
      <c r="A63" s="45" t="s">
        <v>69</v>
      </c>
      <c r="B63" s="33"/>
      <c r="C63" s="36">
        <v>6799.2</v>
      </c>
      <c r="D63" s="6" t="s">
        <v>137</v>
      </c>
      <c r="E63" s="38">
        <v>6799.2</v>
      </c>
      <c r="F63" s="33"/>
      <c r="G63" s="33"/>
      <c r="H63" s="6" t="s">
        <v>137</v>
      </c>
      <c r="I63" s="66">
        <v>6799.2</v>
      </c>
      <c r="J63" s="33"/>
    </row>
    <row r="64" spans="1:10" x14ac:dyDescent="0.25">
      <c r="A64" s="65"/>
      <c r="B64" s="65"/>
      <c r="C64" s="65"/>
      <c r="D64" s="65"/>
      <c r="E64" s="65"/>
      <c r="F64" s="65"/>
      <c r="G64" s="65"/>
      <c r="H64" s="65"/>
      <c r="I64" s="65">
        <f>SUBTOTAL(9,I2:I63)</f>
        <v>3282625.12</v>
      </c>
      <c r="J64" s="65"/>
    </row>
    <row r="65" spans="3:9" x14ac:dyDescent="0.25">
      <c r="C65">
        <f>SUBTOTAL(9,C2:C64)</f>
        <v>3282625.12</v>
      </c>
      <c r="I65">
        <f>SUBTOTAL(9,I39:I62)</f>
        <v>3282625.12</v>
      </c>
    </row>
    <row r="66" spans="3:9" ht="18.75" x14ac:dyDescent="0.3">
      <c r="D66" s="70" t="s">
        <v>139</v>
      </c>
      <c r="E66" s="71">
        <f>I64</f>
        <v>3282625.12</v>
      </c>
      <c r="I66" s="73"/>
    </row>
    <row r="67" spans="3:9" x14ac:dyDescent="0.25">
      <c r="D67" s="70" t="s">
        <v>140</v>
      </c>
    </row>
    <row r="68" spans="3:9" x14ac:dyDescent="0.25">
      <c r="F68" s="65">
        <v>527222.92000000004</v>
      </c>
    </row>
    <row r="69" spans="3:9" x14ac:dyDescent="0.25">
      <c r="F69" s="65">
        <v>3282625.12</v>
      </c>
    </row>
    <row r="70" spans="3:9" x14ac:dyDescent="0.25">
      <c r="F70" s="74">
        <f>SUBTOTAL(9,F68:F69)</f>
        <v>3809848.04</v>
      </c>
    </row>
    <row r="71" spans="3:9" x14ac:dyDescent="0.25">
      <c r="I71" s="72"/>
    </row>
    <row r="75" spans="3:9" x14ac:dyDescent="0.25">
      <c r="D75">
        <f>3151438.22+398020.04</f>
        <v>3549458.2600000002</v>
      </c>
    </row>
    <row r="82" spans="6:6" x14ac:dyDescent="0.25">
      <c r="F82">
        <f>3809848-3810471.64</f>
        <v>-623.64000000013039</v>
      </c>
    </row>
  </sheetData>
  <autoFilter ref="A1:J63">
    <filterColumn colId="0">
      <filters>
        <filter val="БО&quot;Центр Волонтерства та Захисту&quot;"/>
        <filter val="КП 'Криворізький протитуберкульозний диспансер'ДОР"/>
        <filter val="ПП &quot;РЕЛАКС&quot;"/>
        <filter val="ТОВ 'КСЕНКО'"/>
        <filter val="ТОВ Червоний Хрест Україна"/>
      </filters>
    </filterColumn>
  </autoFilter>
  <pageMargins left="0.7" right="0.7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8"/>
  <sheetViews>
    <sheetView tabSelected="1" topLeftCell="A292" workbookViewId="0">
      <selection activeCell="D297" sqref="D297:D298"/>
    </sheetView>
  </sheetViews>
  <sheetFormatPr defaultRowHeight="15" x14ac:dyDescent="0.25"/>
  <cols>
    <col min="1" max="1" width="5.42578125" customWidth="1"/>
    <col min="2" max="2" width="23.28515625" customWidth="1"/>
    <col min="3" max="3" width="11.42578125" customWidth="1"/>
    <col min="4" max="4" width="13.85546875" customWidth="1"/>
    <col min="5" max="5" width="19.5703125" customWidth="1"/>
    <col min="6" max="6" width="13.5703125" customWidth="1"/>
    <col min="7" max="7" width="12.5703125" customWidth="1"/>
    <col min="8" max="8" width="9.28515625" bestFit="1" customWidth="1"/>
    <col min="9" max="9" width="20.28515625" customWidth="1"/>
    <col min="10" max="10" width="14.140625" customWidth="1"/>
    <col min="11" max="11" width="16.28515625" customWidth="1"/>
  </cols>
  <sheetData>
    <row r="1" spans="1:11" ht="4.5" customHeight="1" x14ac:dyDescent="0.25">
      <c r="A1" s="88"/>
      <c r="B1" s="88"/>
      <c r="C1" s="88"/>
      <c r="D1" s="88"/>
      <c r="E1" s="88"/>
      <c r="F1" s="88"/>
      <c r="G1" s="88"/>
      <c r="H1" s="88"/>
      <c r="I1" s="89"/>
      <c r="J1" s="88"/>
      <c r="K1" s="88"/>
    </row>
    <row r="2" spans="1:11" ht="4.5" customHeight="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x14ac:dyDescent="0.25">
      <c r="A3" s="182" t="s">
        <v>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 x14ac:dyDescent="0.25">
      <c r="A4" s="182" t="s">
        <v>297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 ht="7.5" customHeight="1" x14ac:dyDescent="0.2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1" ht="27" customHeight="1" x14ac:dyDescent="0.25">
      <c r="A6" s="160" t="s">
        <v>5</v>
      </c>
      <c r="B6" s="160" t="s">
        <v>6</v>
      </c>
      <c r="C6" s="160" t="s">
        <v>7</v>
      </c>
      <c r="D6" s="160"/>
      <c r="E6" s="160"/>
      <c r="F6" s="160" t="s">
        <v>8</v>
      </c>
      <c r="G6" s="160" t="s">
        <v>9</v>
      </c>
      <c r="H6" s="160"/>
      <c r="I6" s="160"/>
      <c r="J6" s="160"/>
      <c r="K6" s="183" t="s">
        <v>372</v>
      </c>
    </row>
    <row r="7" spans="1:11" ht="63.75" x14ac:dyDescent="0.25">
      <c r="A7" s="160"/>
      <c r="B7" s="160"/>
      <c r="C7" s="147" t="s">
        <v>11</v>
      </c>
      <c r="D7" s="147" t="s">
        <v>12</v>
      </c>
      <c r="E7" s="147" t="s">
        <v>13</v>
      </c>
      <c r="F7" s="160"/>
      <c r="G7" s="147" t="s">
        <v>14</v>
      </c>
      <c r="H7" s="147" t="s">
        <v>15</v>
      </c>
      <c r="I7" s="147" t="s">
        <v>16</v>
      </c>
      <c r="J7" s="147" t="s">
        <v>15</v>
      </c>
      <c r="K7" s="160"/>
    </row>
    <row r="8" spans="1:11" ht="25.5" x14ac:dyDescent="0.25">
      <c r="A8" s="180" t="s">
        <v>17</v>
      </c>
      <c r="B8" s="148" t="s">
        <v>69</v>
      </c>
      <c r="C8" s="5"/>
      <c r="D8" s="11">
        <v>372.4</v>
      </c>
      <c r="E8" s="148" t="s">
        <v>71</v>
      </c>
      <c r="F8" s="83">
        <v>372.4</v>
      </c>
      <c r="G8" s="148"/>
      <c r="H8" s="148"/>
      <c r="I8" s="148" t="s">
        <v>71</v>
      </c>
      <c r="J8" s="11">
        <v>372.4</v>
      </c>
      <c r="K8" s="13"/>
    </row>
    <row r="9" spans="1:11" ht="25.5" x14ac:dyDescent="0.25">
      <c r="A9" s="181"/>
      <c r="B9" s="148" t="s">
        <v>69</v>
      </c>
      <c r="C9" s="5"/>
      <c r="D9" s="11">
        <v>414</v>
      </c>
      <c r="E9" s="148" t="s">
        <v>72</v>
      </c>
      <c r="F9" s="83">
        <v>414</v>
      </c>
      <c r="G9" s="148"/>
      <c r="H9" s="148"/>
      <c r="I9" s="148" t="s">
        <v>72</v>
      </c>
      <c r="J9" s="11">
        <v>414</v>
      </c>
      <c r="K9" s="13"/>
    </row>
    <row r="10" spans="1:11" ht="25.5" x14ac:dyDescent="0.25">
      <c r="A10" s="181"/>
      <c r="B10" s="148" t="s">
        <v>69</v>
      </c>
      <c r="C10" s="5"/>
      <c r="D10" s="11">
        <v>404</v>
      </c>
      <c r="E10" s="148" t="s">
        <v>73</v>
      </c>
      <c r="F10" s="83">
        <v>404</v>
      </c>
      <c r="G10" s="148"/>
      <c r="H10" s="148"/>
      <c r="I10" s="148" t="s">
        <v>73</v>
      </c>
      <c r="J10" s="11">
        <v>404</v>
      </c>
      <c r="K10" s="13"/>
    </row>
    <row r="11" spans="1:11" ht="25.5" x14ac:dyDescent="0.25">
      <c r="A11" s="181"/>
      <c r="B11" s="148" t="s">
        <v>69</v>
      </c>
      <c r="C11" s="5"/>
      <c r="D11" s="11">
        <v>449</v>
      </c>
      <c r="E11" s="148" t="s">
        <v>74</v>
      </c>
      <c r="F11" s="83">
        <v>449</v>
      </c>
      <c r="G11" s="148"/>
      <c r="H11" s="148"/>
      <c r="I11" s="148" t="s">
        <v>74</v>
      </c>
      <c r="J11" s="11">
        <v>449</v>
      </c>
      <c r="K11" s="13"/>
    </row>
    <row r="12" spans="1:11" ht="27" customHeight="1" x14ac:dyDescent="0.25">
      <c r="A12" s="181"/>
      <c r="B12" s="148" t="s">
        <v>69</v>
      </c>
      <c r="C12" s="5"/>
      <c r="D12" s="11">
        <v>395</v>
      </c>
      <c r="E12" s="148" t="s">
        <v>75</v>
      </c>
      <c r="F12" s="83">
        <v>395</v>
      </c>
      <c r="G12" s="148"/>
      <c r="H12" s="148"/>
      <c r="I12" s="148" t="s">
        <v>75</v>
      </c>
      <c r="J12" s="11">
        <v>395</v>
      </c>
      <c r="K12" s="13"/>
    </row>
    <row r="13" spans="1:11" ht="22.5" customHeight="1" x14ac:dyDescent="0.25">
      <c r="A13" s="181"/>
      <c r="B13" s="148" t="s">
        <v>76</v>
      </c>
      <c r="C13" s="5"/>
      <c r="D13" s="11">
        <v>14360</v>
      </c>
      <c r="E13" s="148" t="s">
        <v>77</v>
      </c>
      <c r="F13" s="83">
        <v>14360</v>
      </c>
      <c r="G13" s="148"/>
      <c r="H13" s="148"/>
      <c r="I13" s="148" t="s">
        <v>77</v>
      </c>
      <c r="J13" s="11">
        <v>14360</v>
      </c>
      <c r="K13" s="13"/>
    </row>
    <row r="14" spans="1:11" ht="24.75" customHeight="1" x14ac:dyDescent="0.25">
      <c r="A14" s="181"/>
      <c r="B14" s="148" t="s">
        <v>69</v>
      </c>
      <c r="C14" s="5"/>
      <c r="D14" s="11">
        <v>1100</v>
      </c>
      <c r="E14" s="148" t="s">
        <v>78</v>
      </c>
      <c r="F14" s="25">
        <v>1100</v>
      </c>
      <c r="G14" s="5"/>
      <c r="H14" s="5"/>
      <c r="I14" s="148" t="s">
        <v>78</v>
      </c>
      <c r="J14" s="11">
        <v>1100</v>
      </c>
      <c r="K14" s="13"/>
    </row>
    <row r="15" spans="1:11" ht="21" customHeight="1" x14ac:dyDescent="0.25">
      <c r="A15" s="181"/>
      <c r="B15" s="148" t="s">
        <v>69</v>
      </c>
      <c r="C15" s="5"/>
      <c r="D15" s="11">
        <v>450</v>
      </c>
      <c r="E15" s="148" t="s">
        <v>79</v>
      </c>
      <c r="F15" s="25">
        <v>450</v>
      </c>
      <c r="G15" s="5"/>
      <c r="H15" s="5"/>
      <c r="I15" s="148" t="s">
        <v>79</v>
      </c>
      <c r="J15" s="11">
        <v>450</v>
      </c>
      <c r="K15" s="13"/>
    </row>
    <row r="16" spans="1:11" ht="15" customHeight="1" x14ac:dyDescent="0.25">
      <c r="A16" s="181"/>
      <c r="B16" s="148" t="s">
        <v>69</v>
      </c>
      <c r="C16" s="14"/>
      <c r="D16" s="16">
        <v>400</v>
      </c>
      <c r="E16" s="148" t="s">
        <v>79</v>
      </c>
      <c r="F16" s="25">
        <v>400</v>
      </c>
      <c r="G16" s="148"/>
      <c r="H16" s="14"/>
      <c r="I16" s="148" t="s">
        <v>79</v>
      </c>
      <c r="J16" s="16">
        <v>400</v>
      </c>
      <c r="K16" s="13"/>
    </row>
    <row r="17" spans="1:11" ht="30.75" customHeight="1" x14ac:dyDescent="0.25">
      <c r="A17" s="181"/>
      <c r="B17" s="148" t="s">
        <v>76</v>
      </c>
      <c r="C17" s="14"/>
      <c r="D17" s="16">
        <v>598</v>
      </c>
      <c r="E17" s="148" t="s">
        <v>80</v>
      </c>
      <c r="F17" s="25">
        <v>598</v>
      </c>
      <c r="G17" s="148"/>
      <c r="H17" s="14"/>
      <c r="I17" s="148" t="s">
        <v>80</v>
      </c>
      <c r="J17" s="16">
        <v>598</v>
      </c>
      <c r="K17" s="13"/>
    </row>
    <row r="18" spans="1:11" ht="20.25" customHeight="1" x14ac:dyDescent="0.25">
      <c r="A18" s="181"/>
      <c r="B18" s="148" t="s">
        <v>69</v>
      </c>
      <c r="C18" s="14"/>
      <c r="D18" s="16">
        <v>863</v>
      </c>
      <c r="E18" s="148" t="s">
        <v>81</v>
      </c>
      <c r="F18" s="25">
        <v>863</v>
      </c>
      <c r="G18" s="148"/>
      <c r="H18" s="14"/>
      <c r="I18" s="148" t="s">
        <v>81</v>
      </c>
      <c r="J18" s="16">
        <v>863</v>
      </c>
      <c r="K18" s="13"/>
    </row>
    <row r="19" spans="1:11" ht="20.25" customHeight="1" x14ac:dyDescent="0.25">
      <c r="A19" s="181"/>
      <c r="B19" s="148" t="s">
        <v>76</v>
      </c>
      <c r="C19" s="14"/>
      <c r="D19" s="16">
        <v>507</v>
      </c>
      <c r="E19" s="148" t="s">
        <v>82</v>
      </c>
      <c r="F19" s="25">
        <v>507</v>
      </c>
      <c r="G19" s="148"/>
      <c r="H19" s="14"/>
      <c r="I19" s="148" t="s">
        <v>82</v>
      </c>
      <c r="J19" s="16">
        <v>507</v>
      </c>
      <c r="K19" s="13"/>
    </row>
    <row r="20" spans="1:11" ht="20.25" customHeight="1" x14ac:dyDescent="0.25">
      <c r="A20" s="181"/>
      <c r="B20" s="148" t="s">
        <v>76</v>
      </c>
      <c r="C20" s="14"/>
      <c r="D20" s="16">
        <v>790</v>
      </c>
      <c r="E20" s="148" t="s">
        <v>83</v>
      </c>
      <c r="F20" s="25">
        <v>790</v>
      </c>
      <c r="G20" s="148"/>
      <c r="H20" s="14"/>
      <c r="I20" s="148" t="s">
        <v>83</v>
      </c>
      <c r="J20" s="16">
        <v>790</v>
      </c>
      <c r="K20" s="13"/>
    </row>
    <row r="21" spans="1:11" ht="21" customHeight="1" x14ac:dyDescent="0.25">
      <c r="A21" s="181"/>
      <c r="B21" s="148" t="s">
        <v>69</v>
      </c>
      <c r="C21" s="14"/>
      <c r="D21" s="16">
        <v>370</v>
      </c>
      <c r="E21" s="148" t="s">
        <v>83</v>
      </c>
      <c r="F21" s="25">
        <v>370</v>
      </c>
      <c r="G21" s="148"/>
      <c r="H21" s="14"/>
      <c r="I21" s="148" t="s">
        <v>83</v>
      </c>
      <c r="J21" s="16">
        <v>370</v>
      </c>
      <c r="K21" s="13"/>
    </row>
    <row r="22" spans="1:11" x14ac:dyDescent="0.25">
      <c r="A22" s="181"/>
      <c r="B22" s="148" t="s">
        <v>69</v>
      </c>
      <c r="C22" s="17"/>
      <c r="D22" s="16">
        <v>370</v>
      </c>
      <c r="E22" s="148" t="s">
        <v>83</v>
      </c>
      <c r="F22" s="25">
        <v>370</v>
      </c>
      <c r="G22" s="148"/>
      <c r="H22" s="14"/>
      <c r="I22" s="148" t="s">
        <v>83</v>
      </c>
      <c r="J22" s="16">
        <v>370</v>
      </c>
      <c r="K22" s="17"/>
    </row>
    <row r="23" spans="1:11" x14ac:dyDescent="0.25">
      <c r="A23" s="181"/>
      <c r="B23" s="148" t="s">
        <v>69</v>
      </c>
      <c r="C23" s="5"/>
      <c r="D23" s="16">
        <v>207.9</v>
      </c>
      <c r="E23" s="148" t="s">
        <v>79</v>
      </c>
      <c r="F23" s="25">
        <f>D23</f>
        <v>207.9</v>
      </c>
      <c r="G23" s="148"/>
      <c r="H23" s="14"/>
      <c r="I23" s="148" t="str">
        <f>E23</f>
        <v>Пульсоксиметр</v>
      </c>
      <c r="J23" s="16">
        <f>D23</f>
        <v>207.9</v>
      </c>
      <c r="K23" s="13"/>
    </row>
    <row r="24" spans="1:11" ht="28.5" customHeight="1" x14ac:dyDescent="0.25">
      <c r="A24" s="181"/>
      <c r="B24" s="148" t="s">
        <v>69</v>
      </c>
      <c r="C24" s="5"/>
      <c r="D24" s="16">
        <v>819.5</v>
      </c>
      <c r="E24" s="148" t="s">
        <v>80</v>
      </c>
      <c r="F24" s="25">
        <f t="shared" ref="F24:F36" si="0">D24</f>
        <v>819.5</v>
      </c>
      <c r="G24" s="148"/>
      <c r="H24" s="14"/>
      <c r="I24" s="148" t="str">
        <f t="shared" ref="I24:I36" si="1">E24</f>
        <v>Безконтактний термометр</v>
      </c>
      <c r="J24" s="16">
        <f t="shared" ref="J24:J35" si="2">D24</f>
        <v>819.5</v>
      </c>
      <c r="K24" s="13"/>
    </row>
    <row r="25" spans="1:11" x14ac:dyDescent="0.25">
      <c r="A25" s="181"/>
      <c r="B25" s="87" t="s">
        <v>69</v>
      </c>
      <c r="C25" s="5"/>
      <c r="D25" s="16">
        <v>448</v>
      </c>
      <c r="E25" s="148" t="s">
        <v>83</v>
      </c>
      <c r="F25" s="25">
        <f t="shared" si="0"/>
        <v>448</v>
      </c>
      <c r="G25" s="148"/>
      <c r="H25" s="14"/>
      <c r="I25" s="148" t="str">
        <f t="shared" si="1"/>
        <v>Мішок АМБУ</v>
      </c>
      <c r="J25" s="16">
        <f t="shared" si="2"/>
        <v>448</v>
      </c>
      <c r="K25" s="13"/>
    </row>
    <row r="26" spans="1:11" ht="33" customHeight="1" x14ac:dyDescent="0.25">
      <c r="A26" s="181"/>
      <c r="B26" s="87" t="s">
        <v>69</v>
      </c>
      <c r="C26" s="5"/>
      <c r="D26" s="16">
        <v>5900</v>
      </c>
      <c r="E26" s="148" t="s">
        <v>84</v>
      </c>
      <c r="F26" s="25">
        <f t="shared" si="0"/>
        <v>5900</v>
      </c>
      <c r="G26" s="148"/>
      <c r="H26" s="14"/>
      <c r="I26" s="148" t="str">
        <f t="shared" si="1"/>
        <v>Багато-ний пристрій НР 135А/20</v>
      </c>
      <c r="J26" s="16">
        <f t="shared" si="2"/>
        <v>5900</v>
      </c>
      <c r="K26" s="13"/>
    </row>
    <row r="27" spans="1:11" x14ac:dyDescent="0.25">
      <c r="A27" s="181"/>
      <c r="B27" s="87" t="s">
        <v>69</v>
      </c>
      <c r="C27" s="5"/>
      <c r="D27" s="16">
        <v>420</v>
      </c>
      <c r="E27" s="148" t="s">
        <v>83</v>
      </c>
      <c r="F27" s="25">
        <f t="shared" si="0"/>
        <v>420</v>
      </c>
      <c r="G27" s="148"/>
      <c r="H27" s="14"/>
      <c r="I27" s="148" t="str">
        <f t="shared" si="1"/>
        <v>Мішок АМБУ</v>
      </c>
      <c r="J27" s="16">
        <f t="shared" si="2"/>
        <v>420</v>
      </c>
      <c r="K27" s="13"/>
    </row>
    <row r="28" spans="1:11" x14ac:dyDescent="0.25">
      <c r="A28" s="181"/>
      <c r="B28" s="87" t="s">
        <v>69</v>
      </c>
      <c r="C28" s="5"/>
      <c r="D28" s="16">
        <v>449</v>
      </c>
      <c r="E28" s="148" t="s">
        <v>79</v>
      </c>
      <c r="F28" s="25">
        <f t="shared" si="0"/>
        <v>449</v>
      </c>
      <c r="G28" s="148"/>
      <c r="H28" s="14"/>
      <c r="I28" s="148" t="str">
        <f t="shared" si="1"/>
        <v>Пульсоксиметр</v>
      </c>
      <c r="J28" s="16">
        <f t="shared" si="2"/>
        <v>449</v>
      </c>
      <c r="K28" s="13"/>
    </row>
    <row r="29" spans="1:11" ht="26.25" customHeight="1" x14ac:dyDescent="0.25">
      <c r="A29" s="181"/>
      <c r="B29" s="87" t="s">
        <v>69</v>
      </c>
      <c r="C29" s="5"/>
      <c r="D29" s="16">
        <v>357</v>
      </c>
      <c r="E29" s="148" t="s">
        <v>80</v>
      </c>
      <c r="F29" s="25">
        <f t="shared" si="0"/>
        <v>357</v>
      </c>
      <c r="G29" s="148"/>
      <c r="H29" s="14"/>
      <c r="I29" s="148" t="str">
        <f t="shared" si="1"/>
        <v>Безконтактний термометр</v>
      </c>
      <c r="J29" s="16">
        <f t="shared" si="2"/>
        <v>357</v>
      </c>
      <c r="K29" s="13"/>
    </row>
    <row r="30" spans="1:11" x14ac:dyDescent="0.25">
      <c r="A30" s="181"/>
      <c r="B30" s="87" t="s">
        <v>69</v>
      </c>
      <c r="C30" s="5"/>
      <c r="D30" s="16">
        <v>414</v>
      </c>
      <c r="E30" s="148" t="s">
        <v>85</v>
      </c>
      <c r="F30" s="25">
        <f t="shared" si="0"/>
        <v>414</v>
      </c>
      <c r="G30" s="148"/>
      <c r="H30" s="14"/>
      <c r="I30" s="148" t="str">
        <f t="shared" si="1"/>
        <v>Глюкометр Gamma</v>
      </c>
      <c r="J30" s="16">
        <f t="shared" si="2"/>
        <v>414</v>
      </c>
      <c r="K30" s="13"/>
    </row>
    <row r="31" spans="1:11" x14ac:dyDescent="0.25">
      <c r="A31" s="181"/>
      <c r="B31" s="87" t="s">
        <v>69</v>
      </c>
      <c r="C31" s="5"/>
      <c r="D31" s="16">
        <v>449</v>
      </c>
      <c r="E31" s="148" t="s">
        <v>79</v>
      </c>
      <c r="F31" s="25">
        <f t="shared" si="0"/>
        <v>449</v>
      </c>
      <c r="G31" s="148"/>
      <c r="H31" s="14"/>
      <c r="I31" s="148" t="str">
        <f t="shared" si="1"/>
        <v>Пульсоксиметр</v>
      </c>
      <c r="J31" s="16">
        <f t="shared" si="2"/>
        <v>449</v>
      </c>
      <c r="K31" s="13"/>
    </row>
    <row r="32" spans="1:11" ht="25.5" customHeight="1" x14ac:dyDescent="0.25">
      <c r="A32" s="181"/>
      <c r="B32" s="87" t="s">
        <v>69</v>
      </c>
      <c r="C32" s="5"/>
      <c r="D32" s="16">
        <v>566.79</v>
      </c>
      <c r="E32" s="148" t="s">
        <v>86</v>
      </c>
      <c r="F32" s="25">
        <f t="shared" si="0"/>
        <v>566.79</v>
      </c>
      <c r="G32" s="148"/>
      <c r="H32" s="14"/>
      <c r="I32" s="148" t="str">
        <f t="shared" si="1"/>
        <v>Пульсоксиметр Linke LK88</v>
      </c>
      <c r="J32" s="16">
        <f t="shared" si="2"/>
        <v>566.79</v>
      </c>
      <c r="K32" s="13"/>
    </row>
    <row r="33" spans="1:11" ht="24" customHeight="1" x14ac:dyDescent="0.25">
      <c r="A33" s="181"/>
      <c r="B33" s="87" t="s">
        <v>69</v>
      </c>
      <c r="C33" s="5"/>
      <c r="D33" s="16">
        <v>3201</v>
      </c>
      <c r="E33" s="148" t="s">
        <v>87</v>
      </c>
      <c r="F33" s="25">
        <f t="shared" si="0"/>
        <v>3201</v>
      </c>
      <c r="G33" s="148"/>
      <c r="H33" s="14"/>
      <c r="I33" s="148" t="str">
        <f t="shared" si="1"/>
        <v>Відсмоктувач мед. 'Біомед' 7Е-А</v>
      </c>
      <c r="J33" s="16">
        <f t="shared" si="2"/>
        <v>3201</v>
      </c>
      <c r="K33" s="13"/>
    </row>
    <row r="34" spans="1:11" ht="30.75" customHeight="1" x14ac:dyDescent="0.25">
      <c r="A34" s="181"/>
      <c r="B34" s="87" t="s">
        <v>69</v>
      </c>
      <c r="C34" s="5"/>
      <c r="D34" s="16">
        <v>1567.5</v>
      </c>
      <c r="E34" s="148" t="s">
        <v>88</v>
      </c>
      <c r="F34" s="25">
        <f t="shared" si="0"/>
        <v>1567.5</v>
      </c>
      <c r="G34" s="148"/>
      <c r="H34" s="14"/>
      <c r="I34" s="148" t="str">
        <f t="shared" si="1"/>
        <v>Мішок АМБУ дорослий</v>
      </c>
      <c r="J34" s="16">
        <f t="shared" si="2"/>
        <v>1567.5</v>
      </c>
      <c r="K34" s="13"/>
    </row>
    <row r="35" spans="1:11" x14ac:dyDescent="0.25">
      <c r="A35" s="181"/>
      <c r="B35" s="87" t="s">
        <v>76</v>
      </c>
      <c r="C35" s="5"/>
      <c r="D35" s="16">
        <v>249</v>
      </c>
      <c r="E35" s="148" t="s">
        <v>89</v>
      </c>
      <c r="F35" s="25">
        <f t="shared" si="0"/>
        <v>249</v>
      </c>
      <c r="G35" s="148"/>
      <c r="H35" s="14"/>
      <c r="I35" s="148" t="str">
        <f t="shared" si="1"/>
        <v>Ваги підголові</v>
      </c>
      <c r="J35" s="16">
        <f t="shared" si="2"/>
        <v>249</v>
      </c>
      <c r="K35" s="13"/>
    </row>
    <row r="36" spans="1:11" ht="15" customHeight="1" x14ac:dyDescent="0.25">
      <c r="A36" s="181"/>
      <c r="B36" s="87" t="s">
        <v>69</v>
      </c>
      <c r="C36" s="5"/>
      <c r="D36" s="16">
        <v>374.6</v>
      </c>
      <c r="E36" s="148" t="s">
        <v>90</v>
      </c>
      <c r="F36" s="25">
        <f t="shared" si="0"/>
        <v>374.6</v>
      </c>
      <c r="G36" s="148"/>
      <c r="H36" s="14"/>
      <c r="I36" s="148" t="str">
        <f t="shared" si="1"/>
        <v>Гигрометр ВИТ-2</v>
      </c>
      <c r="J36" s="16">
        <v>374.6</v>
      </c>
      <c r="K36" s="15">
        <f>D36-J36</f>
        <v>0</v>
      </c>
    </row>
    <row r="37" spans="1:11" x14ac:dyDescent="0.25">
      <c r="A37" s="181"/>
      <c r="B37" s="42" t="s">
        <v>20</v>
      </c>
      <c r="C37" s="40"/>
      <c r="D37" s="120">
        <f>SUM(D8:D36)</f>
        <v>37265.69</v>
      </c>
      <c r="E37" s="121" t="s">
        <v>21</v>
      </c>
      <c r="F37" s="120">
        <f>SUM(F8:F36)</f>
        <v>37265.69</v>
      </c>
      <c r="G37" s="121" t="s">
        <v>21</v>
      </c>
      <c r="H37" s="120"/>
      <c r="I37" s="121" t="s">
        <v>21</v>
      </c>
      <c r="J37" s="120">
        <f>SUM(J8:J36)</f>
        <v>37265.69</v>
      </c>
      <c r="K37" s="120"/>
    </row>
    <row r="38" spans="1:11" ht="25.5" x14ac:dyDescent="0.25">
      <c r="A38" s="181"/>
      <c r="B38" s="87" t="s">
        <v>69</v>
      </c>
      <c r="C38" s="5"/>
      <c r="D38" s="16">
        <v>188.93</v>
      </c>
      <c r="E38" s="148" t="s">
        <v>91</v>
      </c>
      <c r="F38" s="15">
        <f>D38</f>
        <v>188.93</v>
      </c>
      <c r="G38" s="148"/>
      <c r="H38" s="14"/>
      <c r="I38" s="148" t="str">
        <f>E38</f>
        <v>Пульсоксиметр linke lk 88</v>
      </c>
      <c r="J38" s="16">
        <f>D38</f>
        <v>188.93</v>
      </c>
      <c r="K38" s="13"/>
    </row>
    <row r="39" spans="1:11" x14ac:dyDescent="0.25">
      <c r="A39" s="181"/>
      <c r="B39" s="87" t="s">
        <v>69</v>
      </c>
      <c r="C39" s="5"/>
      <c r="D39" s="16">
        <v>299</v>
      </c>
      <c r="E39" s="148" t="s">
        <v>92</v>
      </c>
      <c r="F39" s="15">
        <f t="shared" ref="F39:F88" si="3">D39</f>
        <v>299</v>
      </c>
      <c r="G39" s="148"/>
      <c r="H39" s="14"/>
      <c r="I39" s="148" t="str">
        <f t="shared" ref="I39:I82" si="4">E39</f>
        <v>Термометр BASH</v>
      </c>
      <c r="J39" s="16">
        <f t="shared" ref="J39:J82" si="5">D39</f>
        <v>299</v>
      </c>
      <c r="K39" s="13"/>
    </row>
    <row r="40" spans="1:11" ht="24.75" customHeight="1" x14ac:dyDescent="0.25">
      <c r="A40" s="181"/>
      <c r="B40" s="87" t="s">
        <v>69</v>
      </c>
      <c r="C40" s="5"/>
      <c r="D40" s="16">
        <v>369.7</v>
      </c>
      <c r="E40" s="148" t="s">
        <v>93</v>
      </c>
      <c r="F40" s="15">
        <f t="shared" si="3"/>
        <v>369.7</v>
      </c>
      <c r="G40" s="148"/>
      <c r="H40" s="14"/>
      <c r="I40" s="148" t="str">
        <f t="shared" si="4"/>
        <v>Тонометр Gamma-700K стандаот</v>
      </c>
      <c r="J40" s="16">
        <f t="shared" si="5"/>
        <v>369.7</v>
      </c>
      <c r="K40" s="13"/>
    </row>
    <row r="41" spans="1:11" ht="33.75" customHeight="1" x14ac:dyDescent="0.25">
      <c r="A41" s="181"/>
      <c r="B41" s="148" t="s">
        <v>69</v>
      </c>
      <c r="C41" s="5"/>
      <c r="D41" s="16">
        <v>750</v>
      </c>
      <c r="E41" s="148" t="s">
        <v>94</v>
      </c>
      <c r="F41" s="15">
        <f t="shared" si="3"/>
        <v>750</v>
      </c>
      <c r="G41" s="148"/>
      <c r="H41" s="14"/>
      <c r="I41" s="148" t="str">
        <f t="shared" si="4"/>
        <v>Підставка для рециркулятора ORBB</v>
      </c>
      <c r="J41" s="16">
        <f t="shared" si="5"/>
        <v>750</v>
      </c>
      <c r="K41" s="13"/>
    </row>
    <row r="42" spans="1:11" ht="38.25" x14ac:dyDescent="0.25">
      <c r="A42" s="181"/>
      <c r="B42" s="148" t="s">
        <v>69</v>
      </c>
      <c r="C42" s="17"/>
      <c r="D42" s="16">
        <v>2432</v>
      </c>
      <c r="E42" s="148" t="s">
        <v>95</v>
      </c>
      <c r="F42" s="15">
        <f t="shared" si="3"/>
        <v>2432</v>
      </c>
      <c r="G42" s="148"/>
      <c r="H42" s="14"/>
      <c r="I42" s="148" t="str">
        <f t="shared" si="4"/>
        <v>Бактерицидний рецир.BactoSfera ORBB 100</v>
      </c>
      <c r="J42" s="16">
        <f t="shared" si="5"/>
        <v>2432</v>
      </c>
      <c r="K42" s="17"/>
    </row>
    <row r="43" spans="1:11" ht="17.25" customHeight="1" x14ac:dyDescent="0.25">
      <c r="A43" s="181"/>
      <c r="B43" s="148" t="s">
        <v>69</v>
      </c>
      <c r="C43" s="5"/>
      <c r="D43" s="16">
        <v>40000</v>
      </c>
      <c r="E43" s="148" t="s">
        <v>96</v>
      </c>
      <c r="F43" s="15">
        <f t="shared" si="3"/>
        <v>40000</v>
      </c>
      <c r="G43" s="148"/>
      <c r="H43" s="14"/>
      <c r="I43" s="148" t="str">
        <f t="shared" si="4"/>
        <v>Пост медсестри</v>
      </c>
      <c r="J43" s="16">
        <f t="shared" si="5"/>
        <v>40000</v>
      </c>
      <c r="K43" s="13"/>
    </row>
    <row r="44" spans="1:11" x14ac:dyDescent="0.25">
      <c r="A44" s="181"/>
      <c r="B44" s="148" t="s">
        <v>69</v>
      </c>
      <c r="C44" s="5"/>
      <c r="D44" s="16">
        <v>5280</v>
      </c>
      <c r="E44" s="148" t="s">
        <v>97</v>
      </c>
      <c r="F44" s="15">
        <f t="shared" si="3"/>
        <v>5280</v>
      </c>
      <c r="G44" s="148"/>
      <c r="H44" s="14"/>
      <c r="I44" s="148" t="str">
        <f t="shared" si="4"/>
        <v>Шафа медична</v>
      </c>
      <c r="J44" s="16">
        <f t="shared" si="5"/>
        <v>5280</v>
      </c>
      <c r="K44" s="13"/>
    </row>
    <row r="45" spans="1:11" x14ac:dyDescent="0.25">
      <c r="A45" s="181"/>
      <c r="B45" s="42" t="s">
        <v>23</v>
      </c>
      <c r="C45" s="40"/>
      <c r="D45" s="120">
        <f>SUM(D38:D44)</f>
        <v>49319.63</v>
      </c>
      <c r="E45" s="121" t="s">
        <v>21</v>
      </c>
      <c r="F45" s="120">
        <f>SUM(F38:F44)</f>
        <v>49319.63</v>
      </c>
      <c r="G45" s="121"/>
      <c r="H45" s="120"/>
      <c r="I45" s="121" t="s">
        <v>21</v>
      </c>
      <c r="J45" s="120">
        <f>SUM(J38:J44)</f>
        <v>49319.63</v>
      </c>
      <c r="K45" s="120"/>
    </row>
    <row r="46" spans="1:11" x14ac:dyDescent="0.25">
      <c r="A46" s="161" t="s">
        <v>25</v>
      </c>
      <c r="B46" s="161"/>
      <c r="C46" s="21"/>
      <c r="D46" s="122">
        <f>D45+D37</f>
        <v>86585.32</v>
      </c>
      <c r="E46" s="124" t="s">
        <v>21</v>
      </c>
      <c r="F46" s="122">
        <f>F45+F37</f>
        <v>86585.32</v>
      </c>
      <c r="G46" s="124"/>
      <c r="H46" s="122"/>
      <c r="I46" s="124" t="s">
        <v>21</v>
      </c>
      <c r="J46" s="122">
        <f>J45+J37</f>
        <v>86585.32</v>
      </c>
      <c r="K46" s="122">
        <v>0</v>
      </c>
    </row>
    <row r="47" spans="1:11" s="79" customFormat="1" ht="25.5" x14ac:dyDescent="0.25">
      <c r="A47" s="84"/>
      <c r="B47" s="190" t="s">
        <v>143</v>
      </c>
      <c r="C47" s="43"/>
      <c r="D47" s="64">
        <v>60</v>
      </c>
      <c r="E47" s="76" t="s">
        <v>155</v>
      </c>
      <c r="F47" s="77">
        <f t="shared" ref="F47:F53" si="6">D47</f>
        <v>60</v>
      </c>
      <c r="G47" s="78"/>
      <c r="H47" s="43"/>
      <c r="I47" s="76" t="s">
        <v>155</v>
      </c>
      <c r="J47" s="80">
        <v>60</v>
      </c>
      <c r="K47" s="80">
        <f t="shared" ref="K47:K54" si="7">D47-J47</f>
        <v>0</v>
      </c>
    </row>
    <row r="48" spans="1:11" s="79" customFormat="1" ht="25.5" x14ac:dyDescent="0.25">
      <c r="A48" s="84"/>
      <c r="B48" s="191"/>
      <c r="C48" s="43"/>
      <c r="D48" s="64">
        <v>15</v>
      </c>
      <c r="E48" s="76" t="s">
        <v>144</v>
      </c>
      <c r="F48" s="77">
        <f t="shared" si="6"/>
        <v>15</v>
      </c>
      <c r="G48" s="78"/>
      <c r="H48" s="43"/>
      <c r="I48" s="76" t="s">
        <v>144</v>
      </c>
      <c r="J48" s="80">
        <v>15</v>
      </c>
      <c r="K48" s="80">
        <f t="shared" si="7"/>
        <v>0</v>
      </c>
    </row>
    <row r="49" spans="1:11" s="79" customFormat="1" ht="25.5" x14ac:dyDescent="0.25">
      <c r="A49" s="84"/>
      <c r="B49" s="191"/>
      <c r="C49" s="43"/>
      <c r="D49" s="64">
        <v>75</v>
      </c>
      <c r="E49" s="76" t="s">
        <v>145</v>
      </c>
      <c r="F49" s="77">
        <f t="shared" si="6"/>
        <v>75</v>
      </c>
      <c r="G49" s="78"/>
      <c r="H49" s="43"/>
      <c r="I49" s="76" t="s">
        <v>145</v>
      </c>
      <c r="J49" s="80">
        <v>75</v>
      </c>
      <c r="K49" s="80">
        <f t="shared" si="7"/>
        <v>0</v>
      </c>
    </row>
    <row r="50" spans="1:11" s="79" customFormat="1" ht="25.5" x14ac:dyDescent="0.25">
      <c r="A50" s="84"/>
      <c r="B50" s="191"/>
      <c r="C50" s="43"/>
      <c r="D50" s="64">
        <v>9</v>
      </c>
      <c r="E50" s="76" t="s">
        <v>146</v>
      </c>
      <c r="F50" s="77">
        <f t="shared" si="6"/>
        <v>9</v>
      </c>
      <c r="G50" s="78"/>
      <c r="H50" s="43"/>
      <c r="I50" s="76" t="s">
        <v>146</v>
      </c>
      <c r="J50" s="80">
        <v>9</v>
      </c>
      <c r="K50" s="80">
        <f t="shared" si="7"/>
        <v>0</v>
      </c>
    </row>
    <row r="51" spans="1:11" s="79" customFormat="1" ht="25.5" x14ac:dyDescent="0.25">
      <c r="A51" s="84"/>
      <c r="B51" s="192"/>
      <c r="C51" s="43"/>
      <c r="D51" s="64">
        <v>14</v>
      </c>
      <c r="E51" s="76" t="s">
        <v>147</v>
      </c>
      <c r="F51" s="77">
        <f t="shared" si="6"/>
        <v>14</v>
      </c>
      <c r="G51" s="78"/>
      <c r="H51" s="43"/>
      <c r="I51" s="76" t="s">
        <v>147</v>
      </c>
      <c r="J51" s="80">
        <v>14</v>
      </c>
      <c r="K51" s="80">
        <f t="shared" si="7"/>
        <v>0</v>
      </c>
    </row>
    <row r="52" spans="1:11" s="79" customFormat="1" ht="25.5" x14ac:dyDescent="0.25">
      <c r="A52" s="84"/>
      <c r="B52" s="190" t="s">
        <v>150</v>
      </c>
      <c r="C52" s="43"/>
      <c r="D52" s="64">
        <v>510</v>
      </c>
      <c r="E52" s="76" t="s">
        <v>148</v>
      </c>
      <c r="F52" s="77">
        <f t="shared" si="6"/>
        <v>510</v>
      </c>
      <c r="G52" s="78"/>
      <c r="H52" s="43"/>
      <c r="I52" s="76" t="s">
        <v>148</v>
      </c>
      <c r="J52" s="80">
        <v>510</v>
      </c>
      <c r="K52" s="80">
        <f t="shared" si="7"/>
        <v>0</v>
      </c>
    </row>
    <row r="53" spans="1:11" s="79" customFormat="1" ht="25.5" x14ac:dyDescent="0.25">
      <c r="A53" s="84"/>
      <c r="B53" s="192"/>
      <c r="C53" s="43"/>
      <c r="D53" s="64">
        <v>3024</v>
      </c>
      <c r="E53" s="76" t="s">
        <v>149</v>
      </c>
      <c r="F53" s="77">
        <f t="shared" si="6"/>
        <v>3024</v>
      </c>
      <c r="G53" s="78"/>
      <c r="H53" s="43"/>
      <c r="I53" s="76" t="s">
        <v>149</v>
      </c>
      <c r="J53" s="80">
        <v>2961</v>
      </c>
      <c r="K53" s="80">
        <f t="shared" si="7"/>
        <v>63</v>
      </c>
    </row>
    <row r="54" spans="1:11" s="79" customFormat="1" x14ac:dyDescent="0.25">
      <c r="A54" s="84"/>
      <c r="B54" s="40" t="s">
        <v>59</v>
      </c>
      <c r="C54" s="40"/>
      <c r="D54" s="120">
        <f>SUM(D47:D53)</f>
        <v>3707</v>
      </c>
      <c r="E54" s="121" t="s">
        <v>21</v>
      </c>
      <c r="F54" s="120">
        <f>SUM(F47:F53)</f>
        <v>3707</v>
      </c>
      <c r="G54" s="121" t="s">
        <v>21</v>
      </c>
      <c r="H54" s="120"/>
      <c r="I54" s="121" t="s">
        <v>21</v>
      </c>
      <c r="J54" s="120">
        <f>SUM(J47:J53)</f>
        <v>3644</v>
      </c>
      <c r="K54" s="120">
        <f t="shared" si="7"/>
        <v>63</v>
      </c>
    </row>
    <row r="55" spans="1:11" x14ac:dyDescent="0.25">
      <c r="A55" s="180" t="s">
        <v>26</v>
      </c>
      <c r="B55" s="148" t="s">
        <v>76</v>
      </c>
      <c r="C55" s="5"/>
      <c r="D55" s="16">
        <v>3461</v>
      </c>
      <c r="E55" s="148" t="s">
        <v>98</v>
      </c>
      <c r="F55" s="15">
        <f t="shared" si="3"/>
        <v>3461</v>
      </c>
      <c r="G55" s="148"/>
      <c r="H55" s="14"/>
      <c r="I55" s="148" t="str">
        <f t="shared" si="4"/>
        <v>Тумба для взуття</v>
      </c>
      <c r="J55" s="16">
        <f t="shared" si="5"/>
        <v>3461</v>
      </c>
      <c r="K55" s="13"/>
    </row>
    <row r="56" spans="1:11" ht="28.5" customHeight="1" x14ac:dyDescent="0.25">
      <c r="A56" s="178"/>
      <c r="B56" s="148" t="s">
        <v>69</v>
      </c>
      <c r="C56" s="5"/>
      <c r="D56" s="16">
        <v>6399</v>
      </c>
      <c r="E56" s="148" t="s">
        <v>99</v>
      </c>
      <c r="F56" s="15">
        <f t="shared" si="3"/>
        <v>6399</v>
      </c>
      <c r="G56" s="148"/>
      <c r="H56" s="14"/>
      <c r="I56" s="148" t="str">
        <f t="shared" si="4"/>
        <v>Пральна машина" Vestfrost XMV105F4"</v>
      </c>
      <c r="J56" s="16">
        <f t="shared" si="5"/>
        <v>6399</v>
      </c>
      <c r="K56" s="13"/>
    </row>
    <row r="57" spans="1:11" x14ac:dyDescent="0.25">
      <c r="A57" s="178"/>
      <c r="B57" s="148" t="s">
        <v>76</v>
      </c>
      <c r="C57" s="5"/>
      <c r="D57" s="16">
        <v>10000</v>
      </c>
      <c r="E57" s="148" t="s">
        <v>100</v>
      </c>
      <c r="F57" s="15">
        <f t="shared" si="3"/>
        <v>10000</v>
      </c>
      <c r="G57" s="148"/>
      <c r="H57" s="14"/>
      <c r="I57" s="148" t="str">
        <f t="shared" si="4"/>
        <v>Диван"Гранд"</v>
      </c>
      <c r="J57" s="16">
        <f t="shared" si="5"/>
        <v>10000</v>
      </c>
      <c r="K57" s="13"/>
    </row>
    <row r="58" spans="1:11" x14ac:dyDescent="0.25">
      <c r="A58" s="178"/>
      <c r="B58" s="148" t="s">
        <v>101</v>
      </c>
      <c r="C58" s="5"/>
      <c r="D58" s="36">
        <v>23180</v>
      </c>
      <c r="E58" s="148" t="s">
        <v>102</v>
      </c>
      <c r="F58" s="15">
        <f t="shared" si="3"/>
        <v>23180</v>
      </c>
      <c r="G58" s="148"/>
      <c r="H58" s="14"/>
      <c r="I58" s="148" t="str">
        <f t="shared" si="4"/>
        <v>Простирадло</v>
      </c>
      <c r="J58" s="16">
        <f t="shared" si="5"/>
        <v>23180</v>
      </c>
      <c r="K58" s="13"/>
    </row>
    <row r="59" spans="1:11" x14ac:dyDescent="0.25">
      <c r="A59" s="178"/>
      <c r="B59" s="148" t="s">
        <v>101</v>
      </c>
      <c r="C59" s="5"/>
      <c r="D59" s="16">
        <v>7000</v>
      </c>
      <c r="E59" s="148" t="s">
        <v>103</v>
      </c>
      <c r="F59" s="15">
        <f t="shared" si="3"/>
        <v>7000</v>
      </c>
      <c r="G59" s="148"/>
      <c r="H59" s="14"/>
      <c r="I59" s="148" t="str">
        <f t="shared" si="4"/>
        <v>Наволочка</v>
      </c>
      <c r="J59" s="16">
        <f t="shared" si="5"/>
        <v>7000</v>
      </c>
      <c r="K59" s="13"/>
    </row>
    <row r="60" spans="1:11" x14ac:dyDescent="0.25">
      <c r="A60" s="178"/>
      <c r="B60" s="148" t="s">
        <v>101</v>
      </c>
      <c r="C60" s="5"/>
      <c r="D60" s="16">
        <v>44820</v>
      </c>
      <c r="E60" s="148" t="s">
        <v>104</v>
      </c>
      <c r="F60" s="15">
        <f t="shared" si="3"/>
        <v>44820</v>
      </c>
      <c r="G60" s="148"/>
      <c r="H60" s="14"/>
      <c r="I60" s="148" t="str">
        <f t="shared" si="4"/>
        <v>Півковдра</v>
      </c>
      <c r="J60" s="16">
        <f t="shared" si="5"/>
        <v>44820</v>
      </c>
      <c r="K60" s="13"/>
    </row>
    <row r="61" spans="1:11" ht="24" customHeight="1" x14ac:dyDescent="0.25">
      <c r="A61" s="178"/>
      <c r="B61" s="148" t="s">
        <v>105</v>
      </c>
      <c r="C61" s="5"/>
      <c r="D61" s="16">
        <v>19152</v>
      </c>
      <c r="E61" s="148" t="s">
        <v>106</v>
      </c>
      <c r="F61" s="15">
        <f t="shared" si="3"/>
        <v>19152</v>
      </c>
      <c r="G61" s="148"/>
      <c r="H61" s="14"/>
      <c r="I61" s="148" t="str">
        <f t="shared" si="4"/>
        <v>Набір постільної білизни</v>
      </c>
      <c r="J61" s="16">
        <f t="shared" si="5"/>
        <v>19152</v>
      </c>
      <c r="K61" s="13"/>
    </row>
    <row r="62" spans="1:11" ht="25.5" x14ac:dyDescent="0.25">
      <c r="A62" s="178"/>
      <c r="B62" s="148" t="s">
        <v>105</v>
      </c>
      <c r="C62" s="5"/>
      <c r="D62" s="16">
        <v>8812.7999999999993</v>
      </c>
      <c r="E62" s="148" t="s">
        <v>107</v>
      </c>
      <c r="F62" s="15">
        <f t="shared" si="3"/>
        <v>8812.7999999999993</v>
      </c>
      <c r="G62" s="148"/>
      <c r="H62" s="14"/>
      <c r="I62" s="148" t="str">
        <f t="shared" si="4"/>
        <v>Матрац 70*190*8</v>
      </c>
      <c r="J62" s="16">
        <f t="shared" si="5"/>
        <v>8812.7999999999993</v>
      </c>
      <c r="K62" s="13"/>
    </row>
    <row r="63" spans="1:11" ht="25.5" x14ac:dyDescent="0.25">
      <c r="A63" s="178"/>
      <c r="B63" s="148" t="s">
        <v>105</v>
      </c>
      <c r="C63" s="5"/>
      <c r="D63" s="16">
        <v>2411.52</v>
      </c>
      <c r="E63" s="148" t="s">
        <v>108</v>
      </c>
      <c r="F63" s="15">
        <f t="shared" si="3"/>
        <v>2411.52</v>
      </c>
      <c r="G63" s="148"/>
      <c r="H63" s="14"/>
      <c r="I63" s="148" t="str">
        <f t="shared" si="4"/>
        <v>Рушник Махровий</v>
      </c>
      <c r="J63" s="16">
        <f t="shared" si="5"/>
        <v>2411.52</v>
      </c>
      <c r="K63" s="13"/>
    </row>
    <row r="64" spans="1:11" ht="25.5" x14ac:dyDescent="0.25">
      <c r="A64" s="178"/>
      <c r="B64" s="190" t="s">
        <v>151</v>
      </c>
      <c r="C64" s="5"/>
      <c r="D64" s="64">
        <v>108</v>
      </c>
      <c r="E64" s="76" t="s">
        <v>153</v>
      </c>
      <c r="F64" s="77">
        <f t="shared" si="3"/>
        <v>108</v>
      </c>
      <c r="G64" s="78"/>
      <c r="H64" s="43"/>
      <c r="I64" s="76" t="s">
        <v>153</v>
      </c>
      <c r="J64" s="16">
        <v>61</v>
      </c>
      <c r="K64" s="15">
        <f>D64-J64</f>
        <v>47</v>
      </c>
    </row>
    <row r="65" spans="1:11" ht="25.5" x14ac:dyDescent="0.25">
      <c r="A65" s="178"/>
      <c r="B65" s="191"/>
      <c r="C65" s="5"/>
      <c r="D65" s="64">
        <v>10</v>
      </c>
      <c r="E65" s="76" t="s">
        <v>154</v>
      </c>
      <c r="F65" s="77">
        <f t="shared" si="3"/>
        <v>10</v>
      </c>
      <c r="G65" s="78"/>
      <c r="H65" s="43"/>
      <c r="I65" s="76" t="s">
        <v>154</v>
      </c>
      <c r="J65" s="16">
        <v>10</v>
      </c>
      <c r="K65" s="15">
        <f t="shared" ref="K65:K73" si="8">D65-J65</f>
        <v>0</v>
      </c>
    </row>
    <row r="66" spans="1:11" x14ac:dyDescent="0.25">
      <c r="A66" s="178"/>
      <c r="B66" s="191"/>
      <c r="C66" s="5"/>
      <c r="D66" s="64">
        <v>50</v>
      </c>
      <c r="E66" s="76" t="s">
        <v>152</v>
      </c>
      <c r="F66" s="77">
        <f t="shared" si="3"/>
        <v>50</v>
      </c>
      <c r="G66" s="78"/>
      <c r="H66" s="43"/>
      <c r="I66" s="76" t="s">
        <v>152</v>
      </c>
      <c r="J66" s="16">
        <v>50</v>
      </c>
      <c r="K66" s="15">
        <f t="shared" si="8"/>
        <v>0</v>
      </c>
    </row>
    <row r="67" spans="1:11" ht="25.5" x14ac:dyDescent="0.25">
      <c r="A67" s="178"/>
      <c r="B67" s="191"/>
      <c r="C67" s="5"/>
      <c r="D67" s="64">
        <v>720</v>
      </c>
      <c r="E67" s="76" t="s">
        <v>157</v>
      </c>
      <c r="F67" s="77">
        <f t="shared" si="3"/>
        <v>720</v>
      </c>
      <c r="G67" s="78"/>
      <c r="H67" s="43"/>
      <c r="I67" s="76" t="s">
        <v>157</v>
      </c>
      <c r="J67" s="16">
        <v>0</v>
      </c>
      <c r="K67" s="15">
        <f t="shared" si="8"/>
        <v>720</v>
      </c>
    </row>
    <row r="68" spans="1:11" ht="25.5" x14ac:dyDescent="0.25">
      <c r="A68" s="178"/>
      <c r="B68" s="191"/>
      <c r="C68" s="5"/>
      <c r="D68" s="64">
        <v>1600</v>
      </c>
      <c r="E68" s="76" t="s">
        <v>156</v>
      </c>
      <c r="F68" s="77">
        <f t="shared" si="3"/>
        <v>1600</v>
      </c>
      <c r="G68" s="78"/>
      <c r="H68" s="43"/>
      <c r="I68" s="76" t="s">
        <v>156</v>
      </c>
      <c r="J68" s="16">
        <v>500</v>
      </c>
      <c r="K68" s="15">
        <f t="shared" si="8"/>
        <v>1100</v>
      </c>
    </row>
    <row r="69" spans="1:11" ht="25.5" x14ac:dyDescent="0.25">
      <c r="A69" s="178"/>
      <c r="B69" s="191"/>
      <c r="C69" s="5"/>
      <c r="D69" s="64">
        <v>397</v>
      </c>
      <c r="E69" s="76" t="s">
        <v>158</v>
      </c>
      <c r="F69" s="77">
        <f t="shared" si="3"/>
        <v>397</v>
      </c>
      <c r="G69" s="78"/>
      <c r="H69" s="43"/>
      <c r="I69" s="76" t="s">
        <v>158</v>
      </c>
      <c r="J69" s="16">
        <v>100</v>
      </c>
      <c r="K69" s="15">
        <f t="shared" si="8"/>
        <v>297</v>
      </c>
    </row>
    <row r="70" spans="1:11" x14ac:dyDescent="0.25">
      <c r="A70" s="178"/>
      <c r="B70" s="191"/>
      <c r="C70" s="5"/>
      <c r="D70" s="64">
        <v>100</v>
      </c>
      <c r="E70" s="76" t="s">
        <v>159</v>
      </c>
      <c r="F70" s="77">
        <f t="shared" si="3"/>
        <v>100</v>
      </c>
      <c r="G70" s="78"/>
      <c r="H70" s="43"/>
      <c r="I70" s="76" t="s">
        <v>159</v>
      </c>
      <c r="J70" s="16">
        <v>100</v>
      </c>
      <c r="K70" s="15">
        <f t="shared" si="8"/>
        <v>0</v>
      </c>
    </row>
    <row r="71" spans="1:11" ht="25.5" x14ac:dyDescent="0.25">
      <c r="A71" s="178"/>
      <c r="B71" s="191"/>
      <c r="C71" s="5"/>
      <c r="D71" s="64">
        <v>3500</v>
      </c>
      <c r="E71" s="76" t="s">
        <v>160</v>
      </c>
      <c r="F71" s="77">
        <f t="shared" si="3"/>
        <v>3500</v>
      </c>
      <c r="G71" s="78"/>
      <c r="H71" s="43"/>
      <c r="I71" s="76" t="s">
        <v>160</v>
      </c>
      <c r="J71" s="16">
        <v>200</v>
      </c>
      <c r="K71" s="15">
        <f t="shared" si="8"/>
        <v>3300</v>
      </c>
    </row>
    <row r="72" spans="1:11" ht="25.5" x14ac:dyDescent="0.25">
      <c r="A72" s="178"/>
      <c r="B72" s="191"/>
      <c r="C72" s="5"/>
      <c r="D72" s="64">
        <v>850</v>
      </c>
      <c r="E72" s="76" t="s">
        <v>162</v>
      </c>
      <c r="F72" s="77">
        <f t="shared" si="3"/>
        <v>850</v>
      </c>
      <c r="G72" s="78"/>
      <c r="H72" s="43"/>
      <c r="I72" s="76" t="s">
        <v>162</v>
      </c>
      <c r="J72" s="16">
        <v>300</v>
      </c>
      <c r="K72" s="15">
        <f t="shared" si="8"/>
        <v>550</v>
      </c>
    </row>
    <row r="73" spans="1:11" ht="25.5" x14ac:dyDescent="0.25">
      <c r="A73" s="178"/>
      <c r="B73" s="192"/>
      <c r="C73" s="5"/>
      <c r="D73" s="64">
        <v>600</v>
      </c>
      <c r="E73" s="76" t="s">
        <v>161</v>
      </c>
      <c r="F73" s="77">
        <f t="shared" si="3"/>
        <v>600</v>
      </c>
      <c r="G73" s="78"/>
      <c r="H73" s="43"/>
      <c r="I73" s="76" t="s">
        <v>161</v>
      </c>
      <c r="J73" s="16">
        <v>100</v>
      </c>
      <c r="K73" s="15">
        <f t="shared" si="8"/>
        <v>500</v>
      </c>
    </row>
    <row r="74" spans="1:11" x14ac:dyDescent="0.25">
      <c r="A74" s="178"/>
      <c r="B74" s="40" t="s">
        <v>65</v>
      </c>
      <c r="C74" s="40"/>
      <c r="D74" s="120">
        <f>SUM(D55:D73)</f>
        <v>133171.32</v>
      </c>
      <c r="E74" s="121" t="s">
        <v>21</v>
      </c>
      <c r="F74" s="120">
        <f>SUM(F55:F73)</f>
        <v>133171.32</v>
      </c>
      <c r="G74" s="121" t="s">
        <v>21</v>
      </c>
      <c r="H74" s="120"/>
      <c r="I74" s="121" t="s">
        <v>21</v>
      </c>
      <c r="J74" s="120">
        <f>SUM(J55:J73)</f>
        <v>126657.32</v>
      </c>
      <c r="K74" s="120">
        <f>D74-J74</f>
        <v>6514</v>
      </c>
    </row>
    <row r="75" spans="1:11" ht="25.5" x14ac:dyDescent="0.25">
      <c r="A75" s="178"/>
      <c r="B75" s="148" t="s">
        <v>109</v>
      </c>
      <c r="C75" s="5"/>
      <c r="D75" s="80">
        <v>208600</v>
      </c>
      <c r="E75" s="148" t="s">
        <v>110</v>
      </c>
      <c r="F75" s="15">
        <f t="shared" si="3"/>
        <v>208600</v>
      </c>
      <c r="G75" s="148"/>
      <c r="H75" s="14"/>
      <c r="I75" s="148" t="str">
        <f t="shared" si="4"/>
        <v>Приліжковий монітор пацієнта PVM-4763</v>
      </c>
      <c r="J75" s="16">
        <f t="shared" si="5"/>
        <v>208600</v>
      </c>
      <c r="K75" s="13"/>
    </row>
    <row r="76" spans="1:11" ht="25.5" x14ac:dyDescent="0.25">
      <c r="A76" s="178"/>
      <c r="B76" s="148" t="s">
        <v>109</v>
      </c>
      <c r="C76" s="17"/>
      <c r="D76" s="80">
        <v>53900</v>
      </c>
      <c r="E76" s="148" t="s">
        <v>111</v>
      </c>
      <c r="F76" s="15">
        <f t="shared" si="3"/>
        <v>53900</v>
      </c>
      <c r="G76" s="148"/>
      <c r="H76" s="14"/>
      <c r="I76" s="148" t="str">
        <f t="shared" si="4"/>
        <v>Електрокардіограф ECG-3150</v>
      </c>
      <c r="J76" s="16">
        <f t="shared" si="5"/>
        <v>53900</v>
      </c>
      <c r="K76" s="17"/>
    </row>
    <row r="77" spans="1:11" ht="32.25" customHeight="1" x14ac:dyDescent="0.25">
      <c r="A77" s="178"/>
      <c r="B77" s="148" t="s">
        <v>105</v>
      </c>
      <c r="C77" s="10"/>
      <c r="D77" s="80">
        <v>1.86</v>
      </c>
      <c r="E77" s="10" t="s">
        <v>112</v>
      </c>
      <c r="F77" s="10">
        <f t="shared" si="3"/>
        <v>1.86</v>
      </c>
      <c r="G77" s="10"/>
      <c r="H77" s="10"/>
      <c r="I77" s="10" t="str">
        <f t="shared" si="4"/>
        <v>Наматрацник (90*190*10</v>
      </c>
      <c r="J77" s="10">
        <f t="shared" si="5"/>
        <v>1.86</v>
      </c>
      <c r="K77" s="43"/>
    </row>
    <row r="78" spans="1:11" ht="25.5" customHeight="1" x14ac:dyDescent="0.25">
      <c r="A78" s="178"/>
      <c r="B78" s="148" t="s">
        <v>105</v>
      </c>
      <c r="C78" s="5"/>
      <c r="D78" s="80">
        <v>1.86</v>
      </c>
      <c r="E78" s="4" t="s">
        <v>113</v>
      </c>
      <c r="F78" s="15">
        <f t="shared" si="3"/>
        <v>1.86</v>
      </c>
      <c r="G78" s="148"/>
      <c r="H78" s="14"/>
      <c r="I78" s="148" t="str">
        <f t="shared" si="4"/>
        <v>Матрац (90*190*10)</v>
      </c>
      <c r="J78" s="16">
        <f t="shared" si="5"/>
        <v>1.86</v>
      </c>
      <c r="K78" s="147"/>
    </row>
    <row r="79" spans="1:11" ht="25.5" x14ac:dyDescent="0.25">
      <c r="A79" s="178"/>
      <c r="B79" s="148" t="s">
        <v>69</v>
      </c>
      <c r="C79" s="5"/>
      <c r="D79" s="80">
        <v>7647.5</v>
      </c>
      <c r="E79" s="4" t="s">
        <v>114</v>
      </c>
      <c r="F79" s="15">
        <f t="shared" si="3"/>
        <v>7647.5</v>
      </c>
      <c r="G79" s="148"/>
      <c r="H79" s="14"/>
      <c r="I79" s="148" t="str">
        <f t="shared" si="4"/>
        <v>Кондиціонер HPC PT -09 H</v>
      </c>
      <c r="J79" s="16">
        <f t="shared" si="5"/>
        <v>7647.5</v>
      </c>
      <c r="K79" s="147"/>
    </row>
    <row r="80" spans="1:11" ht="25.5" x14ac:dyDescent="0.25">
      <c r="A80" s="178"/>
      <c r="B80" s="148" t="s">
        <v>69</v>
      </c>
      <c r="C80" s="5"/>
      <c r="D80" s="80">
        <v>7647.5</v>
      </c>
      <c r="E80" s="4" t="s">
        <v>114</v>
      </c>
      <c r="F80" s="15">
        <f t="shared" si="3"/>
        <v>7647.5</v>
      </c>
      <c r="G80" s="148"/>
      <c r="H80" s="14"/>
      <c r="I80" s="148" t="str">
        <f t="shared" si="4"/>
        <v>Кондиціонер HPC PT -09 H</v>
      </c>
      <c r="J80" s="16">
        <f t="shared" si="5"/>
        <v>7647.5</v>
      </c>
      <c r="K80" s="147"/>
    </row>
    <row r="81" spans="1:11" x14ac:dyDescent="0.25">
      <c r="A81" s="178"/>
      <c r="B81" s="148" t="s">
        <v>69</v>
      </c>
      <c r="C81" s="5"/>
      <c r="D81" s="80">
        <v>6000</v>
      </c>
      <c r="E81" s="4" t="s">
        <v>115</v>
      </c>
      <c r="F81" s="15">
        <f t="shared" si="3"/>
        <v>6000</v>
      </c>
      <c r="G81" s="148"/>
      <c r="H81" s="14"/>
      <c r="I81" s="148" t="str">
        <f t="shared" si="4"/>
        <v xml:space="preserve">Диван "Малютка" </v>
      </c>
      <c r="J81" s="16">
        <f t="shared" si="5"/>
        <v>6000</v>
      </c>
      <c r="K81" s="147"/>
    </row>
    <row r="82" spans="1:11" x14ac:dyDescent="0.25">
      <c r="A82" s="178"/>
      <c r="B82" s="148" t="s">
        <v>69</v>
      </c>
      <c r="C82" s="5"/>
      <c r="D82" s="80">
        <v>10500</v>
      </c>
      <c r="E82" s="4" t="s">
        <v>116</v>
      </c>
      <c r="F82" s="15">
        <f t="shared" si="3"/>
        <v>10500</v>
      </c>
      <c r="G82" s="148"/>
      <c r="H82" s="14"/>
      <c r="I82" s="148" t="str">
        <f t="shared" si="4"/>
        <v>Шафа операційна</v>
      </c>
      <c r="J82" s="16">
        <f t="shared" si="5"/>
        <v>10500</v>
      </c>
      <c r="K82" s="147"/>
    </row>
    <row r="83" spans="1:11" ht="25.5" x14ac:dyDescent="0.25">
      <c r="A83" s="178"/>
      <c r="B83" s="180" t="s">
        <v>169</v>
      </c>
      <c r="C83" s="5"/>
      <c r="D83" s="80">
        <v>13104</v>
      </c>
      <c r="E83" s="76" t="s">
        <v>163</v>
      </c>
      <c r="F83" s="81">
        <f t="shared" si="3"/>
        <v>13104</v>
      </c>
      <c r="G83" s="78"/>
      <c r="H83" s="43"/>
      <c r="I83" s="76" t="s">
        <v>163</v>
      </c>
      <c r="J83" s="16">
        <v>8517.6</v>
      </c>
      <c r="K83" s="15">
        <f>D83-J83</f>
        <v>4586.3999999999996</v>
      </c>
    </row>
    <row r="84" spans="1:11" ht="25.5" x14ac:dyDescent="0.25">
      <c r="A84" s="178"/>
      <c r="B84" s="193"/>
      <c r="C84" s="5"/>
      <c r="D84" s="80">
        <v>6552</v>
      </c>
      <c r="E84" s="76" t="s">
        <v>164</v>
      </c>
      <c r="F84" s="81">
        <f t="shared" si="3"/>
        <v>6552</v>
      </c>
      <c r="G84" s="78"/>
      <c r="H84" s="43"/>
      <c r="I84" s="76" t="s">
        <v>164</v>
      </c>
      <c r="J84" s="16">
        <v>5592.14</v>
      </c>
      <c r="K84" s="15">
        <f t="shared" ref="K84:K88" si="9">D84-J84</f>
        <v>959.85999999999967</v>
      </c>
    </row>
    <row r="85" spans="1:11" ht="25.5" x14ac:dyDescent="0.25">
      <c r="A85" s="178"/>
      <c r="B85" s="193"/>
      <c r="C85" s="5"/>
      <c r="D85" s="80">
        <v>2196</v>
      </c>
      <c r="E85" s="76" t="s">
        <v>165</v>
      </c>
      <c r="F85" s="81">
        <f t="shared" si="3"/>
        <v>2196</v>
      </c>
      <c r="G85" s="78"/>
      <c r="H85" s="43"/>
      <c r="I85" s="76" t="s">
        <v>165</v>
      </c>
      <c r="J85" s="16">
        <v>1098</v>
      </c>
      <c r="K85" s="15">
        <f t="shared" si="9"/>
        <v>1098</v>
      </c>
    </row>
    <row r="86" spans="1:11" ht="25.5" x14ac:dyDescent="0.25">
      <c r="A86" s="178"/>
      <c r="B86" s="193"/>
      <c r="C86" s="5"/>
      <c r="D86" s="80">
        <v>7056</v>
      </c>
      <c r="E86" s="76" t="s">
        <v>166</v>
      </c>
      <c r="F86" s="81">
        <f t="shared" si="3"/>
        <v>7056</v>
      </c>
      <c r="G86" s="78"/>
      <c r="H86" s="43"/>
      <c r="I86" s="76" t="s">
        <v>166</v>
      </c>
      <c r="J86" s="16">
        <v>4998</v>
      </c>
      <c r="K86" s="15">
        <f t="shared" si="9"/>
        <v>2058</v>
      </c>
    </row>
    <row r="87" spans="1:11" ht="25.5" x14ac:dyDescent="0.25">
      <c r="A87" s="178"/>
      <c r="B87" s="194"/>
      <c r="C87" s="5"/>
      <c r="D87" s="80">
        <v>5340</v>
      </c>
      <c r="E87" s="76" t="s">
        <v>167</v>
      </c>
      <c r="F87" s="81">
        <f t="shared" si="3"/>
        <v>5340</v>
      </c>
      <c r="G87" s="78"/>
      <c r="H87" s="43"/>
      <c r="I87" s="76" t="s">
        <v>167</v>
      </c>
      <c r="J87" s="16">
        <v>2670</v>
      </c>
      <c r="K87" s="15">
        <f t="shared" si="9"/>
        <v>2670</v>
      </c>
    </row>
    <row r="88" spans="1:11" ht="25.5" x14ac:dyDescent="0.25">
      <c r="A88" s="178"/>
      <c r="B88" s="148" t="s">
        <v>168</v>
      </c>
      <c r="C88" s="5"/>
      <c r="D88" s="80">
        <v>2825.17</v>
      </c>
      <c r="E88" s="76" t="s">
        <v>170</v>
      </c>
      <c r="F88" s="81">
        <f t="shared" si="3"/>
        <v>2825.17</v>
      </c>
      <c r="G88" s="78"/>
      <c r="H88" s="43"/>
      <c r="I88" s="76" t="s">
        <v>170</v>
      </c>
      <c r="J88" s="16">
        <v>2189.5</v>
      </c>
      <c r="K88" s="15">
        <f t="shared" si="9"/>
        <v>635.67000000000007</v>
      </c>
    </row>
    <row r="89" spans="1:11" x14ac:dyDescent="0.25">
      <c r="A89" s="178"/>
      <c r="B89" s="40" t="s">
        <v>67</v>
      </c>
      <c r="C89" s="40"/>
      <c r="D89" s="120">
        <f>SUM(D75:D88)</f>
        <v>331371.88999999996</v>
      </c>
      <c r="E89" s="121" t="s">
        <v>21</v>
      </c>
      <c r="F89" s="120">
        <f>F75+F76+F77+F78+F79+F80+F81+F82+F83+F84+F85+F86+F87+F88</f>
        <v>331371.88999999996</v>
      </c>
      <c r="G89" s="121"/>
      <c r="H89" s="120"/>
      <c r="I89" s="121" t="s">
        <v>21</v>
      </c>
      <c r="J89" s="120">
        <f>SUM(J75:J88)</f>
        <v>319363.95999999996</v>
      </c>
      <c r="K89" s="120">
        <f>D89-J89</f>
        <v>12007.929999999993</v>
      </c>
    </row>
    <row r="90" spans="1:11" ht="22.5" customHeight="1" x14ac:dyDescent="0.25">
      <c r="A90" s="152" t="s">
        <v>367</v>
      </c>
      <c r="B90" s="153"/>
      <c r="C90" s="30"/>
      <c r="D90" s="123">
        <f>D89+D74+D54</f>
        <v>468250.20999999996</v>
      </c>
      <c r="E90" s="123" t="s">
        <v>359</v>
      </c>
      <c r="F90" s="123">
        <f t="shared" ref="F90:K90" si="10">F89+F74+F54</f>
        <v>468250.20999999996</v>
      </c>
      <c r="G90" s="123"/>
      <c r="H90" s="123"/>
      <c r="I90" s="123" t="s">
        <v>359</v>
      </c>
      <c r="J90" s="123">
        <f>J89+J74+J54</f>
        <v>449665.27999999997</v>
      </c>
      <c r="K90" s="123">
        <f t="shared" si="10"/>
        <v>18584.929999999993</v>
      </c>
    </row>
    <row r="91" spans="1:11" ht="30.75" customHeight="1" x14ac:dyDescent="0.25">
      <c r="A91" s="177" t="s">
        <v>117</v>
      </c>
      <c r="B91" s="148" t="s">
        <v>69</v>
      </c>
      <c r="C91" s="33"/>
      <c r="D91" s="80">
        <v>6920</v>
      </c>
      <c r="E91" s="76" t="s">
        <v>118</v>
      </c>
      <c r="F91" s="15">
        <f t="shared" ref="F91" si="11">D91</f>
        <v>6920</v>
      </c>
      <c r="G91" s="148"/>
      <c r="H91" s="14"/>
      <c r="I91" s="148" t="str">
        <f t="shared" ref="I91" si="12">E91</f>
        <v>Шафа распашна ВШ -130 Вертикаль</v>
      </c>
      <c r="J91" s="16">
        <f t="shared" ref="J91" si="13">D91</f>
        <v>6920</v>
      </c>
      <c r="K91" s="24">
        <v>0</v>
      </c>
    </row>
    <row r="92" spans="1:11" ht="41.25" customHeight="1" x14ac:dyDescent="0.25">
      <c r="A92" s="178"/>
      <c r="B92" s="148" t="s">
        <v>120</v>
      </c>
      <c r="C92" s="33"/>
      <c r="D92" s="80">
        <v>2547105.08</v>
      </c>
      <c r="E92" s="76" t="s">
        <v>121</v>
      </c>
      <c r="F92" s="15">
        <v>2547105.08</v>
      </c>
      <c r="G92" s="148"/>
      <c r="H92" s="14"/>
      <c r="I92" s="148" t="s">
        <v>121</v>
      </c>
      <c r="J92" s="16">
        <v>2547105.08</v>
      </c>
      <c r="K92" s="24">
        <v>0</v>
      </c>
    </row>
    <row r="93" spans="1:11" ht="33.75" customHeight="1" x14ac:dyDescent="0.25">
      <c r="A93" s="178"/>
      <c r="B93" s="148" t="s">
        <v>120</v>
      </c>
      <c r="C93" s="33"/>
      <c r="D93" s="80">
        <v>3500</v>
      </c>
      <c r="E93" s="76" t="s">
        <v>142</v>
      </c>
      <c r="F93" s="15">
        <v>3500</v>
      </c>
      <c r="G93" s="148"/>
      <c r="H93" s="14"/>
      <c r="I93" s="148" t="s">
        <v>142</v>
      </c>
      <c r="J93" s="16">
        <v>0</v>
      </c>
      <c r="K93" s="15">
        <f>D93-J93</f>
        <v>3500</v>
      </c>
    </row>
    <row r="94" spans="1:11" ht="20.25" customHeight="1" x14ac:dyDescent="0.25">
      <c r="A94" s="178"/>
      <c r="B94" s="180" t="s">
        <v>151</v>
      </c>
      <c r="C94" s="43"/>
      <c r="D94" s="80">
        <v>50</v>
      </c>
      <c r="E94" s="76" t="s">
        <v>152</v>
      </c>
      <c r="F94" s="80">
        <f>D94</f>
        <v>50</v>
      </c>
      <c r="G94" s="78"/>
      <c r="H94" s="43"/>
      <c r="I94" s="76" t="s">
        <v>152</v>
      </c>
      <c r="J94" s="16">
        <v>50</v>
      </c>
      <c r="K94" s="16">
        <f>D94-J94</f>
        <v>0</v>
      </c>
    </row>
    <row r="95" spans="1:11" ht="35.450000000000003" customHeight="1" x14ac:dyDescent="0.25">
      <c r="A95" s="178"/>
      <c r="B95" s="193"/>
      <c r="C95" s="43"/>
      <c r="D95" s="80">
        <v>100</v>
      </c>
      <c r="E95" s="76" t="s">
        <v>171</v>
      </c>
      <c r="F95" s="80">
        <f t="shared" ref="F95:F104" si="14">D95</f>
        <v>100</v>
      </c>
      <c r="G95" s="78"/>
      <c r="H95" s="43"/>
      <c r="I95" s="76" t="s">
        <v>171</v>
      </c>
      <c r="J95" s="16">
        <v>14</v>
      </c>
      <c r="K95" s="16">
        <f t="shared" ref="K95:K104" si="15">D95-J95</f>
        <v>86</v>
      </c>
    </row>
    <row r="96" spans="1:11" ht="34.5" customHeight="1" x14ac:dyDescent="0.25">
      <c r="A96" s="178"/>
      <c r="B96" s="193"/>
      <c r="C96" s="43"/>
      <c r="D96" s="80">
        <v>200</v>
      </c>
      <c r="E96" s="76" t="s">
        <v>172</v>
      </c>
      <c r="F96" s="80">
        <f t="shared" si="14"/>
        <v>200</v>
      </c>
      <c r="G96" s="78"/>
      <c r="H96" s="43"/>
      <c r="I96" s="76" t="s">
        <v>172</v>
      </c>
      <c r="J96" s="16">
        <v>200</v>
      </c>
      <c r="K96" s="16">
        <f t="shared" si="15"/>
        <v>0</v>
      </c>
    </row>
    <row r="97" spans="1:11" ht="20.25" customHeight="1" x14ac:dyDescent="0.25">
      <c r="A97" s="178"/>
      <c r="B97" s="193"/>
      <c r="C97" s="43"/>
      <c r="D97" s="80">
        <v>1500</v>
      </c>
      <c r="E97" s="76" t="s">
        <v>260</v>
      </c>
      <c r="F97" s="80">
        <f t="shared" si="14"/>
        <v>1500</v>
      </c>
      <c r="G97" s="78"/>
      <c r="H97" s="43"/>
      <c r="I97" s="76" t="s">
        <v>260</v>
      </c>
      <c r="J97" s="16">
        <v>594</v>
      </c>
      <c r="K97" s="16">
        <f t="shared" si="15"/>
        <v>906</v>
      </c>
    </row>
    <row r="98" spans="1:11" ht="20.25" customHeight="1" x14ac:dyDescent="0.25">
      <c r="A98" s="178"/>
      <c r="B98" s="193"/>
      <c r="C98" s="43"/>
      <c r="D98" s="80">
        <v>500</v>
      </c>
      <c r="E98" s="76" t="s">
        <v>261</v>
      </c>
      <c r="F98" s="80">
        <f t="shared" si="14"/>
        <v>500</v>
      </c>
      <c r="G98" s="78"/>
      <c r="H98" s="43"/>
      <c r="I98" s="76" t="s">
        <v>261</v>
      </c>
      <c r="J98" s="16">
        <v>500</v>
      </c>
      <c r="K98" s="16">
        <f t="shared" si="15"/>
        <v>0</v>
      </c>
    </row>
    <row r="99" spans="1:11" ht="20.25" customHeight="1" x14ac:dyDescent="0.25">
      <c r="A99" s="178"/>
      <c r="B99" s="193"/>
      <c r="C99" s="43"/>
      <c r="D99" s="80">
        <v>4050</v>
      </c>
      <c r="E99" s="76" t="s">
        <v>262</v>
      </c>
      <c r="F99" s="80">
        <f t="shared" si="14"/>
        <v>4050</v>
      </c>
      <c r="G99" s="78"/>
      <c r="H99" s="43"/>
      <c r="I99" s="76" t="s">
        <v>262</v>
      </c>
      <c r="J99" s="16">
        <v>0</v>
      </c>
      <c r="K99" s="16">
        <f t="shared" si="15"/>
        <v>4050</v>
      </c>
    </row>
    <row r="100" spans="1:11" ht="18" customHeight="1" x14ac:dyDescent="0.25">
      <c r="A100" s="178"/>
      <c r="B100" s="194"/>
      <c r="C100" s="43"/>
      <c r="D100" s="80">
        <v>6180</v>
      </c>
      <c r="E100" s="76" t="s">
        <v>263</v>
      </c>
      <c r="F100" s="80">
        <f t="shared" si="14"/>
        <v>6180</v>
      </c>
      <c r="G100" s="78"/>
      <c r="H100" s="43"/>
      <c r="I100" s="76" t="s">
        <v>263</v>
      </c>
      <c r="J100" s="16">
        <v>0</v>
      </c>
      <c r="K100" s="16">
        <f t="shared" si="15"/>
        <v>6180</v>
      </c>
    </row>
    <row r="101" spans="1:11" ht="70.5" customHeight="1" x14ac:dyDescent="0.25">
      <c r="A101" s="178"/>
      <c r="B101" s="180" t="s">
        <v>267</v>
      </c>
      <c r="C101" s="43"/>
      <c r="D101" s="80">
        <v>11253.6</v>
      </c>
      <c r="E101" s="76" t="s">
        <v>264</v>
      </c>
      <c r="F101" s="80">
        <f t="shared" si="14"/>
        <v>11253.6</v>
      </c>
      <c r="G101" s="78"/>
      <c r="H101" s="43"/>
      <c r="I101" s="76" t="s">
        <v>264</v>
      </c>
      <c r="J101" s="16">
        <v>6752.16</v>
      </c>
      <c r="K101" s="16">
        <f t="shared" si="15"/>
        <v>4501.4400000000005</v>
      </c>
    </row>
    <row r="102" spans="1:11" ht="87" customHeight="1" x14ac:dyDescent="0.25">
      <c r="A102" s="178"/>
      <c r="B102" s="193"/>
      <c r="C102" s="43"/>
      <c r="D102" s="80">
        <v>13088.88</v>
      </c>
      <c r="E102" s="76" t="s">
        <v>265</v>
      </c>
      <c r="F102" s="80">
        <f t="shared" si="14"/>
        <v>13088.88</v>
      </c>
      <c r="G102" s="78"/>
      <c r="H102" s="43"/>
      <c r="I102" s="76" t="s">
        <v>265</v>
      </c>
      <c r="J102" s="16">
        <v>13088.88</v>
      </c>
      <c r="K102" s="16">
        <f t="shared" si="15"/>
        <v>0</v>
      </c>
    </row>
    <row r="103" spans="1:11" ht="84" customHeight="1" x14ac:dyDescent="0.25">
      <c r="A103" s="178"/>
      <c r="B103" s="193"/>
      <c r="C103" s="43"/>
      <c r="D103" s="80">
        <v>31791.599999999999</v>
      </c>
      <c r="E103" s="76" t="s">
        <v>266</v>
      </c>
      <c r="F103" s="80">
        <f t="shared" si="14"/>
        <v>31791.599999999999</v>
      </c>
      <c r="G103" s="78"/>
      <c r="H103" s="43"/>
      <c r="I103" s="76" t="s">
        <v>266</v>
      </c>
      <c r="J103" s="16">
        <v>22254.12</v>
      </c>
      <c r="K103" s="16">
        <f t="shared" si="15"/>
        <v>9537.48</v>
      </c>
    </row>
    <row r="104" spans="1:11" ht="81" customHeight="1" x14ac:dyDescent="0.25">
      <c r="A104" s="178"/>
      <c r="B104" s="194"/>
      <c r="C104" s="43"/>
      <c r="D104" s="80">
        <v>28629.72</v>
      </c>
      <c r="E104" s="76" t="s">
        <v>268</v>
      </c>
      <c r="F104" s="80">
        <f t="shared" si="14"/>
        <v>28629.72</v>
      </c>
      <c r="G104" s="78"/>
      <c r="H104" s="43"/>
      <c r="I104" s="76" t="s">
        <v>268</v>
      </c>
      <c r="J104" s="16">
        <v>28629.72</v>
      </c>
      <c r="K104" s="16">
        <f t="shared" si="15"/>
        <v>0</v>
      </c>
    </row>
    <row r="105" spans="1:11" x14ac:dyDescent="0.25">
      <c r="A105" s="178"/>
      <c r="B105" s="40" t="s">
        <v>119</v>
      </c>
      <c r="C105" s="40"/>
      <c r="D105" s="120">
        <f>SUM(D91:D104)</f>
        <v>2654868.8800000004</v>
      </c>
      <c r="E105" s="121" t="s">
        <v>21</v>
      </c>
      <c r="F105" s="120">
        <f>SUM(F91:F104)</f>
        <v>2654868.8800000004</v>
      </c>
      <c r="G105" s="121" t="s">
        <v>21</v>
      </c>
      <c r="H105" s="120"/>
      <c r="I105" s="121" t="s">
        <v>21</v>
      </c>
      <c r="J105" s="120">
        <f>SUM(J91:J104)</f>
        <v>2626107.9600000004</v>
      </c>
      <c r="K105" s="120">
        <f>D105-J105</f>
        <v>28760.919999999925</v>
      </c>
    </row>
    <row r="106" spans="1:11" ht="51" x14ac:dyDescent="0.25">
      <c r="A106" s="178"/>
      <c r="B106" s="148" t="s">
        <v>69</v>
      </c>
      <c r="C106" s="33"/>
      <c r="D106" s="80">
        <v>4800</v>
      </c>
      <c r="E106" s="76" t="s">
        <v>122</v>
      </c>
      <c r="F106" s="15">
        <v>4800</v>
      </c>
      <c r="G106" s="33"/>
      <c r="H106" s="33"/>
      <c r="I106" s="76" t="s">
        <v>122</v>
      </c>
      <c r="J106" s="16">
        <v>4800</v>
      </c>
      <c r="K106" s="33"/>
    </row>
    <row r="107" spans="1:11" ht="25.5" customHeight="1" x14ac:dyDescent="0.25">
      <c r="A107" s="178"/>
      <c r="B107" s="148" t="s">
        <v>69</v>
      </c>
      <c r="C107" s="33"/>
      <c r="D107" s="80">
        <v>39900</v>
      </c>
      <c r="E107" s="76" t="s">
        <v>125</v>
      </c>
      <c r="F107" s="80">
        <v>39900</v>
      </c>
      <c r="G107" s="33"/>
      <c r="H107" s="33"/>
      <c r="I107" s="76" t="s">
        <v>125</v>
      </c>
      <c r="J107" s="80">
        <v>39900</v>
      </c>
      <c r="K107" s="33"/>
    </row>
    <row r="108" spans="1:11" ht="26.25" customHeight="1" x14ac:dyDescent="0.25">
      <c r="A108" s="178"/>
      <c r="B108" s="148" t="s">
        <v>69</v>
      </c>
      <c r="C108" s="184"/>
      <c r="D108" s="80">
        <v>29994</v>
      </c>
      <c r="E108" s="76" t="s">
        <v>124</v>
      </c>
      <c r="F108" s="80">
        <v>29994</v>
      </c>
      <c r="G108" s="33"/>
      <c r="H108" s="33"/>
      <c r="I108" s="76" t="s">
        <v>124</v>
      </c>
      <c r="J108" s="80">
        <v>29994</v>
      </c>
      <c r="K108" s="33"/>
    </row>
    <row r="109" spans="1:11" ht="45" customHeight="1" x14ac:dyDescent="0.25">
      <c r="A109" s="178"/>
      <c r="B109" s="148" t="s">
        <v>69</v>
      </c>
      <c r="C109" s="185"/>
      <c r="D109" s="80">
        <v>209997</v>
      </c>
      <c r="E109" s="76" t="s">
        <v>126</v>
      </c>
      <c r="F109" s="80">
        <v>209997</v>
      </c>
      <c r="G109" s="33"/>
      <c r="H109" s="33"/>
      <c r="I109" s="76" t="s">
        <v>126</v>
      </c>
      <c r="J109" s="80">
        <v>209997</v>
      </c>
      <c r="K109" s="33"/>
    </row>
    <row r="110" spans="1:11" ht="32.25" customHeight="1" x14ac:dyDescent="0.25">
      <c r="A110" s="178"/>
      <c r="B110" s="148" t="s">
        <v>69</v>
      </c>
      <c r="C110" s="185"/>
      <c r="D110" s="80">
        <v>80997</v>
      </c>
      <c r="E110" s="76" t="s">
        <v>127</v>
      </c>
      <c r="F110" s="80">
        <v>80997</v>
      </c>
      <c r="G110" s="33"/>
      <c r="H110" s="33"/>
      <c r="I110" s="76" t="s">
        <v>127</v>
      </c>
      <c r="J110" s="80">
        <v>80997</v>
      </c>
      <c r="K110" s="33"/>
    </row>
    <row r="111" spans="1:11" ht="30" customHeight="1" x14ac:dyDescent="0.25">
      <c r="A111" s="178"/>
      <c r="B111" s="148" t="s">
        <v>69</v>
      </c>
      <c r="C111" s="186"/>
      <c r="D111" s="80">
        <v>10199</v>
      </c>
      <c r="E111" s="76" t="s">
        <v>128</v>
      </c>
      <c r="F111" s="80">
        <v>10199</v>
      </c>
      <c r="G111" s="75"/>
      <c r="H111" s="75"/>
      <c r="I111" s="76" t="s">
        <v>128</v>
      </c>
      <c r="J111" s="80">
        <v>10199</v>
      </c>
      <c r="K111" s="80"/>
    </row>
    <row r="112" spans="1:11" ht="22.5" customHeight="1" x14ac:dyDescent="0.25">
      <c r="A112" s="178"/>
      <c r="B112" s="148" t="s">
        <v>69</v>
      </c>
      <c r="C112" s="75"/>
      <c r="D112" s="80">
        <v>220</v>
      </c>
      <c r="E112" s="76" t="s">
        <v>90</v>
      </c>
      <c r="F112" s="80">
        <v>220</v>
      </c>
      <c r="G112" s="75"/>
      <c r="H112" s="75"/>
      <c r="I112" s="76" t="s">
        <v>90</v>
      </c>
      <c r="J112" s="80">
        <v>220</v>
      </c>
      <c r="K112" s="15">
        <f>D112-J112</f>
        <v>0</v>
      </c>
    </row>
    <row r="113" spans="1:11" ht="31.5" customHeight="1" x14ac:dyDescent="0.25">
      <c r="A113" s="178"/>
      <c r="B113" s="187" t="s">
        <v>258</v>
      </c>
      <c r="C113" s="82"/>
      <c r="D113" s="80">
        <v>1</v>
      </c>
      <c r="E113" s="76" t="s">
        <v>173</v>
      </c>
      <c r="F113" s="80">
        <f t="shared" ref="F113:F176" si="16">D113</f>
        <v>1</v>
      </c>
      <c r="G113" s="75"/>
      <c r="H113" s="75"/>
      <c r="I113" s="76" t="s">
        <v>173</v>
      </c>
      <c r="J113" s="80">
        <v>1</v>
      </c>
      <c r="K113" s="80">
        <f>D113-J113</f>
        <v>0</v>
      </c>
    </row>
    <row r="114" spans="1:11" ht="30" customHeight="1" x14ac:dyDescent="0.25">
      <c r="A114" s="178"/>
      <c r="B114" s="188"/>
      <c r="C114" s="75"/>
      <c r="D114" s="80">
        <v>25</v>
      </c>
      <c r="E114" s="76" t="s">
        <v>174</v>
      </c>
      <c r="F114" s="80">
        <f t="shared" si="16"/>
        <v>25</v>
      </c>
      <c r="G114" s="75"/>
      <c r="H114" s="75"/>
      <c r="I114" s="76" t="s">
        <v>174</v>
      </c>
      <c r="J114" s="80">
        <v>25</v>
      </c>
      <c r="K114" s="80">
        <f t="shared" ref="K114:K177" si="17">D114-J114</f>
        <v>0</v>
      </c>
    </row>
    <row r="115" spans="1:11" ht="24" customHeight="1" x14ac:dyDescent="0.25">
      <c r="A115" s="178"/>
      <c r="B115" s="188"/>
      <c r="C115" s="75"/>
      <c r="D115" s="80">
        <v>4</v>
      </c>
      <c r="E115" s="76" t="s">
        <v>175</v>
      </c>
      <c r="F115" s="80">
        <f t="shared" si="16"/>
        <v>4</v>
      </c>
      <c r="G115" s="75"/>
      <c r="H115" s="75"/>
      <c r="I115" s="76" t="s">
        <v>175</v>
      </c>
      <c r="J115" s="80">
        <v>4</v>
      </c>
      <c r="K115" s="80">
        <f t="shared" si="17"/>
        <v>0</v>
      </c>
    </row>
    <row r="116" spans="1:11" ht="24" customHeight="1" x14ac:dyDescent="0.25">
      <c r="A116" s="178"/>
      <c r="B116" s="188"/>
      <c r="C116" s="75"/>
      <c r="D116" s="80">
        <v>1</v>
      </c>
      <c r="E116" s="76" t="s">
        <v>176</v>
      </c>
      <c r="F116" s="80">
        <f t="shared" si="16"/>
        <v>1</v>
      </c>
      <c r="G116" s="75"/>
      <c r="H116" s="75"/>
      <c r="I116" s="76" t="s">
        <v>176</v>
      </c>
      <c r="J116" s="80">
        <v>1</v>
      </c>
      <c r="K116" s="80">
        <f t="shared" si="17"/>
        <v>0</v>
      </c>
    </row>
    <row r="117" spans="1:11" ht="25.5" customHeight="1" x14ac:dyDescent="0.25">
      <c r="A117" s="178"/>
      <c r="B117" s="188"/>
      <c r="C117" s="75"/>
      <c r="D117" s="80">
        <v>16</v>
      </c>
      <c r="E117" s="76" t="s">
        <v>177</v>
      </c>
      <c r="F117" s="80">
        <f t="shared" si="16"/>
        <v>16</v>
      </c>
      <c r="G117" s="75"/>
      <c r="H117" s="75"/>
      <c r="I117" s="76" t="s">
        <v>177</v>
      </c>
      <c r="J117" s="80">
        <v>16</v>
      </c>
      <c r="K117" s="80">
        <f t="shared" si="17"/>
        <v>0</v>
      </c>
    </row>
    <row r="118" spans="1:11" ht="25.5" customHeight="1" x14ac:dyDescent="0.25">
      <c r="A118" s="178"/>
      <c r="B118" s="188"/>
      <c r="C118" s="75"/>
      <c r="D118" s="80">
        <v>12</v>
      </c>
      <c r="E118" s="76" t="s">
        <v>178</v>
      </c>
      <c r="F118" s="80">
        <f t="shared" si="16"/>
        <v>12</v>
      </c>
      <c r="G118" s="75"/>
      <c r="H118" s="75"/>
      <c r="I118" s="76" t="s">
        <v>178</v>
      </c>
      <c r="J118" s="80">
        <v>12</v>
      </c>
      <c r="K118" s="80">
        <f t="shared" si="17"/>
        <v>0</v>
      </c>
    </row>
    <row r="119" spans="1:11" ht="39" customHeight="1" x14ac:dyDescent="0.25">
      <c r="A119" s="178"/>
      <c r="B119" s="188"/>
      <c r="C119" s="75"/>
      <c r="D119" s="80">
        <v>6</v>
      </c>
      <c r="E119" s="76" t="s">
        <v>179</v>
      </c>
      <c r="F119" s="80">
        <f t="shared" si="16"/>
        <v>6</v>
      </c>
      <c r="G119" s="75"/>
      <c r="H119" s="75"/>
      <c r="I119" s="76" t="s">
        <v>179</v>
      </c>
      <c r="J119" s="80">
        <v>6</v>
      </c>
      <c r="K119" s="80">
        <f t="shared" si="17"/>
        <v>0</v>
      </c>
    </row>
    <row r="120" spans="1:11" ht="39" customHeight="1" x14ac:dyDescent="0.25">
      <c r="A120" s="178"/>
      <c r="B120" s="188"/>
      <c r="C120" s="75"/>
      <c r="D120" s="80">
        <v>45</v>
      </c>
      <c r="E120" s="76" t="s">
        <v>180</v>
      </c>
      <c r="F120" s="80">
        <f t="shared" si="16"/>
        <v>45</v>
      </c>
      <c r="G120" s="75"/>
      <c r="H120" s="75"/>
      <c r="I120" s="76" t="s">
        <v>180</v>
      </c>
      <c r="J120" s="80">
        <v>39</v>
      </c>
      <c r="K120" s="80">
        <f t="shared" si="17"/>
        <v>6</v>
      </c>
    </row>
    <row r="121" spans="1:11" ht="39" customHeight="1" x14ac:dyDescent="0.25">
      <c r="A121" s="178"/>
      <c r="B121" s="188"/>
      <c r="C121" s="75"/>
      <c r="D121" s="80">
        <v>23</v>
      </c>
      <c r="E121" s="76" t="s">
        <v>179</v>
      </c>
      <c r="F121" s="80">
        <f t="shared" si="16"/>
        <v>23</v>
      </c>
      <c r="G121" s="75"/>
      <c r="H121" s="75"/>
      <c r="I121" s="76" t="s">
        <v>179</v>
      </c>
      <c r="J121" s="80">
        <v>23</v>
      </c>
      <c r="K121" s="80">
        <f t="shared" si="17"/>
        <v>0</v>
      </c>
    </row>
    <row r="122" spans="1:11" ht="39" customHeight="1" x14ac:dyDescent="0.25">
      <c r="A122" s="178"/>
      <c r="B122" s="188"/>
      <c r="C122" s="75"/>
      <c r="D122" s="80">
        <v>8</v>
      </c>
      <c r="E122" s="76" t="s">
        <v>181</v>
      </c>
      <c r="F122" s="80">
        <f t="shared" si="16"/>
        <v>8</v>
      </c>
      <c r="G122" s="75"/>
      <c r="H122" s="75"/>
      <c r="I122" s="76" t="s">
        <v>181</v>
      </c>
      <c r="J122" s="80">
        <v>8</v>
      </c>
      <c r="K122" s="80">
        <f t="shared" si="17"/>
        <v>0</v>
      </c>
    </row>
    <row r="123" spans="1:11" ht="23.25" customHeight="1" x14ac:dyDescent="0.25">
      <c r="A123" s="178"/>
      <c r="B123" s="188"/>
      <c r="C123" s="75"/>
      <c r="D123" s="80">
        <v>1</v>
      </c>
      <c r="E123" s="76" t="s">
        <v>182</v>
      </c>
      <c r="F123" s="80">
        <f t="shared" si="16"/>
        <v>1</v>
      </c>
      <c r="G123" s="75"/>
      <c r="H123" s="75"/>
      <c r="I123" s="76" t="s">
        <v>182</v>
      </c>
      <c r="J123" s="80">
        <v>1</v>
      </c>
      <c r="K123" s="80">
        <f t="shared" si="17"/>
        <v>0</v>
      </c>
    </row>
    <row r="124" spans="1:11" ht="23.25" customHeight="1" x14ac:dyDescent="0.25">
      <c r="A124" s="178"/>
      <c r="B124" s="188"/>
      <c r="C124" s="75"/>
      <c r="D124" s="80">
        <v>2</v>
      </c>
      <c r="E124" s="76" t="s">
        <v>183</v>
      </c>
      <c r="F124" s="80">
        <f t="shared" si="16"/>
        <v>2</v>
      </c>
      <c r="G124" s="75"/>
      <c r="H124" s="75"/>
      <c r="I124" s="76" t="s">
        <v>183</v>
      </c>
      <c r="J124" s="80">
        <v>2</v>
      </c>
      <c r="K124" s="80">
        <f t="shared" si="17"/>
        <v>0</v>
      </c>
    </row>
    <row r="125" spans="1:11" ht="23.25" customHeight="1" x14ac:dyDescent="0.25">
      <c r="A125" s="178"/>
      <c r="B125" s="188"/>
      <c r="C125" s="75"/>
      <c r="D125" s="80">
        <v>4</v>
      </c>
      <c r="E125" s="76" t="s">
        <v>184</v>
      </c>
      <c r="F125" s="80">
        <f t="shared" si="16"/>
        <v>4</v>
      </c>
      <c r="G125" s="75"/>
      <c r="H125" s="75"/>
      <c r="I125" s="76" t="s">
        <v>184</v>
      </c>
      <c r="J125" s="80">
        <v>4</v>
      </c>
      <c r="K125" s="80">
        <f t="shared" si="17"/>
        <v>0</v>
      </c>
    </row>
    <row r="126" spans="1:11" ht="39" customHeight="1" x14ac:dyDescent="0.25">
      <c r="A126" s="178"/>
      <c r="B126" s="188"/>
      <c r="C126" s="75"/>
      <c r="D126" s="80">
        <v>68</v>
      </c>
      <c r="E126" s="76" t="s">
        <v>185</v>
      </c>
      <c r="F126" s="80">
        <f t="shared" si="16"/>
        <v>68</v>
      </c>
      <c r="G126" s="75"/>
      <c r="H126" s="75"/>
      <c r="I126" s="76" t="s">
        <v>185</v>
      </c>
      <c r="J126" s="80">
        <v>68</v>
      </c>
      <c r="K126" s="80">
        <f t="shared" si="17"/>
        <v>0</v>
      </c>
    </row>
    <row r="127" spans="1:11" ht="32.25" customHeight="1" x14ac:dyDescent="0.25">
      <c r="A127" s="178"/>
      <c r="B127" s="188"/>
      <c r="C127" s="75"/>
      <c r="D127" s="80">
        <v>20</v>
      </c>
      <c r="E127" s="76" t="s">
        <v>186</v>
      </c>
      <c r="F127" s="80">
        <f t="shared" si="16"/>
        <v>20</v>
      </c>
      <c r="G127" s="75"/>
      <c r="H127" s="75"/>
      <c r="I127" s="76" t="s">
        <v>186</v>
      </c>
      <c r="J127" s="80">
        <v>20</v>
      </c>
      <c r="K127" s="80">
        <f t="shared" si="17"/>
        <v>0</v>
      </c>
    </row>
    <row r="128" spans="1:11" ht="30" customHeight="1" x14ac:dyDescent="0.25">
      <c r="A128" s="178"/>
      <c r="B128" s="188"/>
      <c r="C128" s="75"/>
      <c r="D128" s="80">
        <v>100</v>
      </c>
      <c r="E128" s="76" t="s">
        <v>187</v>
      </c>
      <c r="F128" s="80">
        <f t="shared" si="16"/>
        <v>100</v>
      </c>
      <c r="G128" s="75"/>
      <c r="H128" s="75"/>
      <c r="I128" s="76" t="s">
        <v>187</v>
      </c>
      <c r="J128" s="80">
        <v>100</v>
      </c>
      <c r="K128" s="80">
        <f t="shared" si="17"/>
        <v>0</v>
      </c>
    </row>
    <row r="129" spans="1:11" ht="30.75" customHeight="1" x14ac:dyDescent="0.25">
      <c r="A129" s="178"/>
      <c r="B129" s="188"/>
      <c r="C129" s="75"/>
      <c r="D129" s="80">
        <v>40</v>
      </c>
      <c r="E129" s="76" t="s">
        <v>188</v>
      </c>
      <c r="F129" s="80">
        <f t="shared" si="16"/>
        <v>40</v>
      </c>
      <c r="G129" s="75"/>
      <c r="H129" s="75"/>
      <c r="I129" s="76" t="s">
        <v>188</v>
      </c>
      <c r="J129" s="80">
        <v>40</v>
      </c>
      <c r="K129" s="80">
        <f t="shared" si="17"/>
        <v>0</v>
      </c>
    </row>
    <row r="130" spans="1:11" ht="27.75" customHeight="1" x14ac:dyDescent="0.25">
      <c r="A130" s="178"/>
      <c r="B130" s="188"/>
      <c r="C130" s="75"/>
      <c r="D130" s="80">
        <v>378</v>
      </c>
      <c r="E130" s="76" t="s">
        <v>186</v>
      </c>
      <c r="F130" s="80">
        <f t="shared" si="16"/>
        <v>378</v>
      </c>
      <c r="G130" s="75"/>
      <c r="H130" s="75"/>
      <c r="I130" s="76" t="s">
        <v>186</v>
      </c>
      <c r="J130" s="80">
        <v>303</v>
      </c>
      <c r="K130" s="80">
        <f t="shared" si="17"/>
        <v>75</v>
      </c>
    </row>
    <row r="131" spans="1:11" ht="27" customHeight="1" x14ac:dyDescent="0.25">
      <c r="A131" s="178"/>
      <c r="B131" s="188"/>
      <c r="C131" s="75"/>
      <c r="D131" s="80">
        <v>22</v>
      </c>
      <c r="E131" s="76" t="s">
        <v>189</v>
      </c>
      <c r="F131" s="80">
        <f t="shared" si="16"/>
        <v>22</v>
      </c>
      <c r="G131" s="75"/>
      <c r="H131" s="75"/>
      <c r="I131" s="76" t="s">
        <v>189</v>
      </c>
      <c r="J131" s="80">
        <v>19</v>
      </c>
      <c r="K131" s="80">
        <f t="shared" si="17"/>
        <v>3</v>
      </c>
    </row>
    <row r="132" spans="1:11" ht="27" customHeight="1" x14ac:dyDescent="0.25">
      <c r="A132" s="178"/>
      <c r="B132" s="188"/>
      <c r="C132" s="75"/>
      <c r="D132" s="80">
        <v>6</v>
      </c>
      <c r="E132" s="76" t="s">
        <v>190</v>
      </c>
      <c r="F132" s="80">
        <f t="shared" si="16"/>
        <v>6</v>
      </c>
      <c r="G132" s="75"/>
      <c r="H132" s="75"/>
      <c r="I132" s="76" t="s">
        <v>190</v>
      </c>
      <c r="J132" s="80">
        <v>6</v>
      </c>
      <c r="K132" s="80">
        <f t="shared" si="17"/>
        <v>0</v>
      </c>
    </row>
    <row r="133" spans="1:11" ht="16.5" customHeight="1" x14ac:dyDescent="0.25">
      <c r="A133" s="178"/>
      <c r="B133" s="188"/>
      <c r="C133" s="75"/>
      <c r="D133" s="80">
        <v>218</v>
      </c>
      <c r="E133" s="76" t="s">
        <v>191</v>
      </c>
      <c r="F133" s="80">
        <f t="shared" si="16"/>
        <v>218</v>
      </c>
      <c r="G133" s="75"/>
      <c r="H133" s="75"/>
      <c r="I133" s="76" t="s">
        <v>191</v>
      </c>
      <c r="J133" s="80">
        <v>184</v>
      </c>
      <c r="K133" s="80">
        <f t="shared" si="17"/>
        <v>34</v>
      </c>
    </row>
    <row r="134" spans="1:11" ht="16.5" customHeight="1" x14ac:dyDescent="0.25">
      <c r="A134" s="178"/>
      <c r="B134" s="188"/>
      <c r="C134" s="75"/>
      <c r="D134" s="80">
        <v>10</v>
      </c>
      <c r="E134" s="76" t="s">
        <v>192</v>
      </c>
      <c r="F134" s="80">
        <f t="shared" si="16"/>
        <v>10</v>
      </c>
      <c r="G134" s="75"/>
      <c r="H134" s="75"/>
      <c r="I134" s="76" t="s">
        <v>192</v>
      </c>
      <c r="J134" s="80">
        <v>0</v>
      </c>
      <c r="K134" s="80">
        <f t="shared" si="17"/>
        <v>10</v>
      </c>
    </row>
    <row r="135" spans="1:11" ht="16.5" customHeight="1" x14ac:dyDescent="0.25">
      <c r="A135" s="178"/>
      <c r="B135" s="188"/>
      <c r="C135" s="75"/>
      <c r="D135" s="80">
        <v>48</v>
      </c>
      <c r="E135" s="76" t="s">
        <v>193</v>
      </c>
      <c r="F135" s="80">
        <f t="shared" si="16"/>
        <v>48</v>
      </c>
      <c r="G135" s="75"/>
      <c r="H135" s="75"/>
      <c r="I135" s="76" t="s">
        <v>193</v>
      </c>
      <c r="J135" s="80">
        <v>48</v>
      </c>
      <c r="K135" s="80">
        <f t="shared" si="17"/>
        <v>0</v>
      </c>
    </row>
    <row r="136" spans="1:11" ht="16.5" customHeight="1" x14ac:dyDescent="0.25">
      <c r="A136" s="178"/>
      <c r="B136" s="188"/>
      <c r="C136" s="75"/>
      <c r="D136" s="80">
        <v>27</v>
      </c>
      <c r="E136" s="76" t="s">
        <v>194</v>
      </c>
      <c r="F136" s="80">
        <f t="shared" si="16"/>
        <v>27</v>
      </c>
      <c r="G136" s="75"/>
      <c r="H136" s="75"/>
      <c r="I136" s="76" t="s">
        <v>194</v>
      </c>
      <c r="J136" s="80">
        <v>27</v>
      </c>
      <c r="K136" s="80">
        <f t="shared" si="17"/>
        <v>0</v>
      </c>
    </row>
    <row r="137" spans="1:11" ht="16.5" customHeight="1" x14ac:dyDescent="0.25">
      <c r="A137" s="178"/>
      <c r="B137" s="188"/>
      <c r="C137" s="75"/>
      <c r="D137" s="80">
        <v>48</v>
      </c>
      <c r="E137" s="76" t="s">
        <v>195</v>
      </c>
      <c r="F137" s="80">
        <f t="shared" si="16"/>
        <v>48</v>
      </c>
      <c r="G137" s="75"/>
      <c r="H137" s="75"/>
      <c r="I137" s="76" t="s">
        <v>195</v>
      </c>
      <c r="J137" s="80">
        <v>48</v>
      </c>
      <c r="K137" s="80">
        <f t="shared" si="17"/>
        <v>0</v>
      </c>
    </row>
    <row r="138" spans="1:11" ht="16.5" customHeight="1" x14ac:dyDescent="0.25">
      <c r="A138" s="178"/>
      <c r="B138" s="188"/>
      <c r="C138" s="75"/>
      <c r="D138" s="80">
        <v>10</v>
      </c>
      <c r="E138" s="76" t="s">
        <v>196</v>
      </c>
      <c r="F138" s="80">
        <f t="shared" si="16"/>
        <v>10</v>
      </c>
      <c r="G138" s="75"/>
      <c r="H138" s="75"/>
      <c r="I138" s="76" t="s">
        <v>196</v>
      </c>
      <c r="J138" s="80">
        <v>10</v>
      </c>
      <c r="K138" s="80">
        <f t="shared" si="17"/>
        <v>0</v>
      </c>
    </row>
    <row r="139" spans="1:11" ht="17.25" customHeight="1" x14ac:dyDescent="0.25">
      <c r="A139" s="178"/>
      <c r="B139" s="188"/>
      <c r="C139" s="75"/>
      <c r="D139" s="80">
        <v>4</v>
      </c>
      <c r="E139" s="76" t="s">
        <v>197</v>
      </c>
      <c r="F139" s="80">
        <f t="shared" si="16"/>
        <v>4</v>
      </c>
      <c r="G139" s="75"/>
      <c r="H139" s="75"/>
      <c r="I139" s="76" t="s">
        <v>197</v>
      </c>
      <c r="J139" s="80">
        <v>4</v>
      </c>
      <c r="K139" s="80">
        <f t="shared" si="17"/>
        <v>0</v>
      </c>
    </row>
    <row r="140" spans="1:11" ht="17.25" customHeight="1" x14ac:dyDescent="0.25">
      <c r="A140" s="178"/>
      <c r="B140" s="188"/>
      <c r="C140" s="75"/>
      <c r="D140" s="80">
        <v>65</v>
      </c>
      <c r="E140" s="76" t="s">
        <v>198</v>
      </c>
      <c r="F140" s="80">
        <f t="shared" si="16"/>
        <v>65</v>
      </c>
      <c r="G140" s="75"/>
      <c r="H140" s="75"/>
      <c r="I140" s="76" t="s">
        <v>198</v>
      </c>
      <c r="J140" s="80">
        <v>55</v>
      </c>
      <c r="K140" s="80">
        <f t="shared" si="17"/>
        <v>10</v>
      </c>
    </row>
    <row r="141" spans="1:11" ht="17.25" customHeight="1" x14ac:dyDescent="0.25">
      <c r="A141" s="178"/>
      <c r="B141" s="188"/>
      <c r="C141" s="75"/>
      <c r="D141" s="80">
        <v>20</v>
      </c>
      <c r="E141" s="76" t="s">
        <v>199</v>
      </c>
      <c r="F141" s="80">
        <f t="shared" si="16"/>
        <v>20</v>
      </c>
      <c r="G141" s="75"/>
      <c r="H141" s="75"/>
      <c r="I141" s="76" t="s">
        <v>199</v>
      </c>
      <c r="J141" s="80">
        <v>20</v>
      </c>
      <c r="K141" s="80">
        <f t="shared" si="17"/>
        <v>0</v>
      </c>
    </row>
    <row r="142" spans="1:11" ht="31.5" customHeight="1" x14ac:dyDescent="0.25">
      <c r="A142" s="178"/>
      <c r="B142" s="188"/>
      <c r="C142" s="75"/>
      <c r="D142" s="80">
        <v>4</v>
      </c>
      <c r="E142" s="76" t="s">
        <v>200</v>
      </c>
      <c r="F142" s="80">
        <f t="shared" si="16"/>
        <v>4</v>
      </c>
      <c r="G142" s="75"/>
      <c r="H142" s="75"/>
      <c r="I142" s="76" t="s">
        <v>200</v>
      </c>
      <c r="J142" s="80">
        <v>0</v>
      </c>
      <c r="K142" s="80">
        <f t="shared" si="17"/>
        <v>4</v>
      </c>
    </row>
    <row r="143" spans="1:11" ht="31.5" customHeight="1" x14ac:dyDescent="0.25">
      <c r="A143" s="178"/>
      <c r="B143" s="188"/>
      <c r="C143" s="75"/>
      <c r="D143" s="80">
        <v>7</v>
      </c>
      <c r="E143" s="76" t="s">
        <v>201</v>
      </c>
      <c r="F143" s="80">
        <f t="shared" si="16"/>
        <v>7</v>
      </c>
      <c r="G143" s="75"/>
      <c r="H143" s="75"/>
      <c r="I143" s="76" t="s">
        <v>201</v>
      </c>
      <c r="J143" s="80">
        <v>7</v>
      </c>
      <c r="K143" s="80">
        <f t="shared" si="17"/>
        <v>0</v>
      </c>
    </row>
    <row r="144" spans="1:11" ht="30.75" customHeight="1" x14ac:dyDescent="0.25">
      <c r="A144" s="178"/>
      <c r="B144" s="188"/>
      <c r="C144" s="75"/>
      <c r="D144" s="80">
        <v>2</v>
      </c>
      <c r="E144" s="76" t="s">
        <v>202</v>
      </c>
      <c r="F144" s="80">
        <f t="shared" si="16"/>
        <v>2</v>
      </c>
      <c r="G144" s="75"/>
      <c r="H144" s="75"/>
      <c r="I144" s="76" t="s">
        <v>202</v>
      </c>
      <c r="J144" s="80">
        <v>2</v>
      </c>
      <c r="K144" s="80">
        <f t="shared" si="17"/>
        <v>0</v>
      </c>
    </row>
    <row r="145" spans="1:11" ht="30.75" customHeight="1" x14ac:dyDescent="0.25">
      <c r="A145" s="178"/>
      <c r="B145" s="188"/>
      <c r="C145" s="75"/>
      <c r="D145" s="80">
        <v>5</v>
      </c>
      <c r="E145" s="76" t="s">
        <v>203</v>
      </c>
      <c r="F145" s="80">
        <f t="shared" si="16"/>
        <v>5</v>
      </c>
      <c r="G145" s="75"/>
      <c r="H145" s="75"/>
      <c r="I145" s="76" t="s">
        <v>203</v>
      </c>
      <c r="J145" s="80">
        <v>3</v>
      </c>
      <c r="K145" s="80">
        <f t="shared" si="17"/>
        <v>2</v>
      </c>
    </row>
    <row r="146" spans="1:11" ht="32.25" customHeight="1" x14ac:dyDescent="0.25">
      <c r="A146" s="178"/>
      <c r="B146" s="188"/>
      <c r="C146" s="75"/>
      <c r="D146" s="80">
        <v>2</v>
      </c>
      <c r="E146" s="76" t="s">
        <v>204</v>
      </c>
      <c r="F146" s="80">
        <f t="shared" si="16"/>
        <v>2</v>
      </c>
      <c r="G146" s="75"/>
      <c r="H146" s="75"/>
      <c r="I146" s="76" t="s">
        <v>204</v>
      </c>
      <c r="J146" s="80">
        <v>0</v>
      </c>
      <c r="K146" s="80">
        <f t="shared" si="17"/>
        <v>2</v>
      </c>
    </row>
    <row r="147" spans="1:11" ht="21.75" customHeight="1" x14ac:dyDescent="0.25">
      <c r="A147" s="178"/>
      <c r="B147" s="188"/>
      <c r="C147" s="75"/>
      <c r="D147" s="80">
        <v>1</v>
      </c>
      <c r="E147" s="76" t="s">
        <v>205</v>
      </c>
      <c r="F147" s="80">
        <f t="shared" si="16"/>
        <v>1</v>
      </c>
      <c r="G147" s="75"/>
      <c r="H147" s="75"/>
      <c r="I147" s="76" t="s">
        <v>205</v>
      </c>
      <c r="J147" s="80">
        <v>1</v>
      </c>
      <c r="K147" s="80">
        <f t="shared" si="17"/>
        <v>0</v>
      </c>
    </row>
    <row r="148" spans="1:11" ht="30.75" customHeight="1" x14ac:dyDescent="0.25">
      <c r="A148" s="178"/>
      <c r="B148" s="188"/>
      <c r="C148" s="75"/>
      <c r="D148" s="80">
        <v>3</v>
      </c>
      <c r="E148" s="76" t="s">
        <v>206</v>
      </c>
      <c r="F148" s="80">
        <f t="shared" si="16"/>
        <v>3</v>
      </c>
      <c r="G148" s="75"/>
      <c r="H148" s="75"/>
      <c r="I148" s="76" t="s">
        <v>206</v>
      </c>
      <c r="J148" s="80">
        <v>1</v>
      </c>
      <c r="K148" s="80">
        <f t="shared" si="17"/>
        <v>2</v>
      </c>
    </row>
    <row r="149" spans="1:11" ht="30.75" customHeight="1" x14ac:dyDescent="0.25">
      <c r="A149" s="178"/>
      <c r="B149" s="188"/>
      <c r="C149" s="75"/>
      <c r="D149" s="80">
        <v>4</v>
      </c>
      <c r="E149" s="76" t="s">
        <v>207</v>
      </c>
      <c r="F149" s="80">
        <f t="shared" si="16"/>
        <v>4</v>
      </c>
      <c r="G149" s="75"/>
      <c r="H149" s="75"/>
      <c r="I149" s="76" t="s">
        <v>207</v>
      </c>
      <c r="J149" s="80">
        <v>4</v>
      </c>
      <c r="K149" s="80">
        <f t="shared" si="17"/>
        <v>0</v>
      </c>
    </row>
    <row r="150" spans="1:11" ht="30.75" customHeight="1" x14ac:dyDescent="0.25">
      <c r="A150" s="178"/>
      <c r="B150" s="188"/>
      <c r="C150" s="75"/>
      <c r="D150" s="80">
        <v>2</v>
      </c>
      <c r="E150" s="76" t="s">
        <v>208</v>
      </c>
      <c r="F150" s="80">
        <f t="shared" si="16"/>
        <v>2</v>
      </c>
      <c r="G150" s="75"/>
      <c r="H150" s="75"/>
      <c r="I150" s="76" t="s">
        <v>208</v>
      </c>
      <c r="J150" s="80">
        <v>2</v>
      </c>
      <c r="K150" s="80">
        <f t="shared" si="17"/>
        <v>0</v>
      </c>
    </row>
    <row r="151" spans="1:11" ht="29.25" customHeight="1" x14ac:dyDescent="0.25">
      <c r="A151" s="178"/>
      <c r="B151" s="188"/>
      <c r="C151" s="75"/>
      <c r="D151" s="80">
        <v>1</v>
      </c>
      <c r="E151" s="76" t="s">
        <v>209</v>
      </c>
      <c r="F151" s="80">
        <f t="shared" si="16"/>
        <v>1</v>
      </c>
      <c r="G151" s="75"/>
      <c r="H151" s="75"/>
      <c r="I151" s="76" t="s">
        <v>209</v>
      </c>
      <c r="J151" s="80">
        <v>1</v>
      </c>
      <c r="K151" s="80">
        <f t="shared" si="17"/>
        <v>0</v>
      </c>
    </row>
    <row r="152" spans="1:11" ht="30.75" customHeight="1" x14ac:dyDescent="0.25">
      <c r="A152" s="178"/>
      <c r="B152" s="188"/>
      <c r="C152" s="75"/>
      <c r="D152" s="80">
        <v>95</v>
      </c>
      <c r="E152" s="76" t="s">
        <v>210</v>
      </c>
      <c r="F152" s="80">
        <f t="shared" si="16"/>
        <v>95</v>
      </c>
      <c r="G152" s="75"/>
      <c r="H152" s="75"/>
      <c r="I152" s="76" t="s">
        <v>210</v>
      </c>
      <c r="J152" s="80">
        <v>95</v>
      </c>
      <c r="K152" s="80">
        <f t="shared" si="17"/>
        <v>0</v>
      </c>
    </row>
    <row r="153" spans="1:11" ht="30" customHeight="1" x14ac:dyDescent="0.25">
      <c r="A153" s="178"/>
      <c r="B153" s="188"/>
      <c r="C153" s="75"/>
      <c r="D153" s="80">
        <v>62</v>
      </c>
      <c r="E153" s="76" t="s">
        <v>188</v>
      </c>
      <c r="F153" s="80">
        <f t="shared" si="16"/>
        <v>62</v>
      </c>
      <c r="G153" s="75"/>
      <c r="H153" s="75"/>
      <c r="I153" s="76" t="s">
        <v>188</v>
      </c>
      <c r="J153" s="80">
        <v>62</v>
      </c>
      <c r="K153" s="80">
        <f t="shared" si="17"/>
        <v>0</v>
      </c>
    </row>
    <row r="154" spans="1:11" ht="30" customHeight="1" x14ac:dyDescent="0.25">
      <c r="A154" s="178"/>
      <c r="B154" s="188"/>
      <c r="C154" s="75"/>
      <c r="D154" s="80">
        <v>10</v>
      </c>
      <c r="E154" s="76" t="s">
        <v>211</v>
      </c>
      <c r="F154" s="80">
        <f t="shared" si="16"/>
        <v>10</v>
      </c>
      <c r="G154" s="75"/>
      <c r="H154" s="75"/>
      <c r="I154" s="76" t="s">
        <v>211</v>
      </c>
      <c r="J154" s="80">
        <v>10</v>
      </c>
      <c r="K154" s="80">
        <f t="shared" si="17"/>
        <v>0</v>
      </c>
    </row>
    <row r="155" spans="1:11" ht="24" customHeight="1" x14ac:dyDescent="0.25">
      <c r="A155" s="178"/>
      <c r="B155" s="188"/>
      <c r="C155" s="75"/>
      <c r="D155" s="80">
        <v>100</v>
      </c>
      <c r="E155" s="76" t="s">
        <v>212</v>
      </c>
      <c r="F155" s="80">
        <f t="shared" si="16"/>
        <v>100</v>
      </c>
      <c r="G155" s="75"/>
      <c r="H155" s="75"/>
      <c r="I155" s="76" t="s">
        <v>212</v>
      </c>
      <c r="J155" s="80">
        <v>100</v>
      </c>
      <c r="K155" s="80">
        <f t="shared" si="17"/>
        <v>0</v>
      </c>
    </row>
    <row r="156" spans="1:11" ht="24" customHeight="1" x14ac:dyDescent="0.25">
      <c r="A156" s="178"/>
      <c r="B156" s="188"/>
      <c r="C156" s="75"/>
      <c r="D156" s="80">
        <v>30</v>
      </c>
      <c r="E156" s="76" t="s">
        <v>213</v>
      </c>
      <c r="F156" s="80">
        <f t="shared" si="16"/>
        <v>30</v>
      </c>
      <c r="G156" s="75"/>
      <c r="H156" s="75"/>
      <c r="I156" s="76" t="s">
        <v>213</v>
      </c>
      <c r="J156" s="80">
        <v>30</v>
      </c>
      <c r="K156" s="80">
        <f t="shared" si="17"/>
        <v>0</v>
      </c>
    </row>
    <row r="157" spans="1:11" ht="24" customHeight="1" x14ac:dyDescent="0.25">
      <c r="A157" s="178"/>
      <c r="B157" s="188"/>
      <c r="C157" s="75"/>
      <c r="D157" s="80">
        <v>30</v>
      </c>
      <c r="E157" s="76" t="s">
        <v>214</v>
      </c>
      <c r="F157" s="80">
        <f t="shared" si="16"/>
        <v>30</v>
      </c>
      <c r="G157" s="75"/>
      <c r="H157" s="75"/>
      <c r="I157" s="76" t="s">
        <v>214</v>
      </c>
      <c r="J157" s="80">
        <v>30</v>
      </c>
      <c r="K157" s="80">
        <f t="shared" si="17"/>
        <v>0</v>
      </c>
    </row>
    <row r="158" spans="1:11" ht="24" customHeight="1" x14ac:dyDescent="0.25">
      <c r="A158" s="178"/>
      <c r="B158" s="188"/>
      <c r="C158" s="75"/>
      <c r="D158" s="80">
        <v>60</v>
      </c>
      <c r="E158" s="76" t="s">
        <v>215</v>
      </c>
      <c r="F158" s="80">
        <f t="shared" si="16"/>
        <v>60</v>
      </c>
      <c r="G158" s="75"/>
      <c r="H158" s="75"/>
      <c r="I158" s="76" t="s">
        <v>215</v>
      </c>
      <c r="J158" s="80">
        <v>60</v>
      </c>
      <c r="K158" s="80">
        <f t="shared" si="17"/>
        <v>0</v>
      </c>
    </row>
    <row r="159" spans="1:11" ht="24" customHeight="1" x14ac:dyDescent="0.25">
      <c r="A159" s="178"/>
      <c r="B159" s="188"/>
      <c r="C159" s="75"/>
      <c r="D159" s="80">
        <v>30</v>
      </c>
      <c r="E159" s="76" t="s">
        <v>216</v>
      </c>
      <c r="F159" s="80">
        <f t="shared" si="16"/>
        <v>30</v>
      </c>
      <c r="G159" s="75"/>
      <c r="H159" s="75"/>
      <c r="I159" s="76" t="s">
        <v>216</v>
      </c>
      <c r="J159" s="80">
        <v>30</v>
      </c>
      <c r="K159" s="80">
        <f t="shared" si="17"/>
        <v>0</v>
      </c>
    </row>
    <row r="160" spans="1:11" ht="24" customHeight="1" x14ac:dyDescent="0.25">
      <c r="A160" s="178"/>
      <c r="B160" s="188"/>
      <c r="C160" s="75"/>
      <c r="D160" s="80">
        <v>20</v>
      </c>
      <c r="E160" s="76" t="s">
        <v>217</v>
      </c>
      <c r="F160" s="80">
        <f t="shared" si="16"/>
        <v>20</v>
      </c>
      <c r="G160" s="75"/>
      <c r="H160" s="75"/>
      <c r="I160" s="76" t="s">
        <v>217</v>
      </c>
      <c r="J160" s="80">
        <v>20</v>
      </c>
      <c r="K160" s="80">
        <f t="shared" si="17"/>
        <v>0</v>
      </c>
    </row>
    <row r="161" spans="1:11" ht="24" customHeight="1" x14ac:dyDescent="0.25">
      <c r="A161" s="178"/>
      <c r="B161" s="188"/>
      <c r="C161" s="75"/>
      <c r="D161" s="80">
        <v>27</v>
      </c>
      <c r="E161" s="76" t="s">
        <v>218</v>
      </c>
      <c r="F161" s="80">
        <f t="shared" si="16"/>
        <v>27</v>
      </c>
      <c r="G161" s="75"/>
      <c r="H161" s="75"/>
      <c r="I161" s="76" t="s">
        <v>218</v>
      </c>
      <c r="J161" s="80">
        <v>27</v>
      </c>
      <c r="K161" s="80">
        <f t="shared" si="17"/>
        <v>0</v>
      </c>
    </row>
    <row r="162" spans="1:11" ht="21.75" customHeight="1" x14ac:dyDescent="0.25">
      <c r="A162" s="178"/>
      <c r="B162" s="188"/>
      <c r="C162" s="75"/>
      <c r="D162" s="80">
        <v>27</v>
      </c>
      <c r="E162" s="76" t="s">
        <v>219</v>
      </c>
      <c r="F162" s="80">
        <f t="shared" si="16"/>
        <v>27</v>
      </c>
      <c r="G162" s="75"/>
      <c r="H162" s="75"/>
      <c r="I162" s="76" t="s">
        <v>219</v>
      </c>
      <c r="J162" s="80">
        <v>27</v>
      </c>
      <c r="K162" s="80">
        <f t="shared" si="17"/>
        <v>0</v>
      </c>
    </row>
    <row r="163" spans="1:11" ht="32.25" customHeight="1" x14ac:dyDescent="0.25">
      <c r="A163" s="178"/>
      <c r="B163" s="188"/>
      <c r="C163" s="75"/>
      <c r="D163" s="80">
        <v>2</v>
      </c>
      <c r="E163" s="76" t="s">
        <v>220</v>
      </c>
      <c r="F163" s="80">
        <f t="shared" si="16"/>
        <v>2</v>
      </c>
      <c r="G163" s="75"/>
      <c r="H163" s="75"/>
      <c r="I163" s="76" t="s">
        <v>220</v>
      </c>
      <c r="J163" s="80">
        <v>0.56000000000000005</v>
      </c>
      <c r="K163" s="80">
        <f t="shared" si="17"/>
        <v>1.44</v>
      </c>
    </row>
    <row r="164" spans="1:11" ht="19.5" customHeight="1" x14ac:dyDescent="0.25">
      <c r="A164" s="178"/>
      <c r="B164" s="188"/>
      <c r="C164" s="75"/>
      <c r="D164" s="80">
        <v>180</v>
      </c>
      <c r="E164" s="76" t="s">
        <v>221</v>
      </c>
      <c r="F164" s="80">
        <f t="shared" si="16"/>
        <v>180</v>
      </c>
      <c r="G164" s="75"/>
      <c r="H164" s="75"/>
      <c r="I164" s="76" t="s">
        <v>221</v>
      </c>
      <c r="J164" s="80">
        <v>56</v>
      </c>
      <c r="K164" s="80">
        <f t="shared" si="17"/>
        <v>124</v>
      </c>
    </row>
    <row r="165" spans="1:11" ht="19.5" customHeight="1" x14ac:dyDescent="0.25">
      <c r="A165" s="178"/>
      <c r="B165" s="188"/>
      <c r="C165" s="75"/>
      <c r="D165" s="80">
        <v>80</v>
      </c>
      <c r="E165" s="76" t="s">
        <v>213</v>
      </c>
      <c r="F165" s="80">
        <f t="shared" si="16"/>
        <v>80</v>
      </c>
      <c r="G165" s="75"/>
      <c r="H165" s="75"/>
      <c r="I165" s="76" t="s">
        <v>213</v>
      </c>
      <c r="J165" s="80">
        <v>80</v>
      </c>
      <c r="K165" s="80">
        <f t="shared" si="17"/>
        <v>0</v>
      </c>
    </row>
    <row r="166" spans="1:11" ht="27.75" customHeight="1" x14ac:dyDescent="0.25">
      <c r="A166" s="178"/>
      <c r="B166" s="188"/>
      <c r="C166" s="75"/>
      <c r="D166" s="80">
        <v>2</v>
      </c>
      <c r="E166" s="76" t="s">
        <v>222</v>
      </c>
      <c r="F166" s="80">
        <f t="shared" si="16"/>
        <v>2</v>
      </c>
      <c r="G166" s="75"/>
      <c r="H166" s="75"/>
      <c r="I166" s="76" t="s">
        <v>222</v>
      </c>
      <c r="J166" s="80">
        <v>2</v>
      </c>
      <c r="K166" s="80">
        <f t="shared" si="17"/>
        <v>0</v>
      </c>
    </row>
    <row r="167" spans="1:11" ht="27.75" customHeight="1" x14ac:dyDescent="0.25">
      <c r="A167" s="178"/>
      <c r="B167" s="188"/>
      <c r="C167" s="75"/>
      <c r="D167" s="80">
        <v>6</v>
      </c>
      <c r="E167" s="76" t="s">
        <v>223</v>
      </c>
      <c r="F167" s="80">
        <f t="shared" si="16"/>
        <v>6</v>
      </c>
      <c r="G167" s="75"/>
      <c r="H167" s="75"/>
      <c r="I167" s="76" t="s">
        <v>223</v>
      </c>
      <c r="J167" s="80">
        <v>6</v>
      </c>
      <c r="K167" s="80">
        <f t="shared" si="17"/>
        <v>0</v>
      </c>
    </row>
    <row r="168" spans="1:11" ht="21.75" customHeight="1" x14ac:dyDescent="0.25">
      <c r="A168" s="178"/>
      <c r="B168" s="188"/>
      <c r="C168" s="75"/>
      <c r="D168" s="80">
        <v>5</v>
      </c>
      <c r="E168" s="76" t="s">
        <v>224</v>
      </c>
      <c r="F168" s="80">
        <f t="shared" si="16"/>
        <v>5</v>
      </c>
      <c r="G168" s="75"/>
      <c r="H168" s="75"/>
      <c r="I168" s="76" t="s">
        <v>224</v>
      </c>
      <c r="J168" s="80">
        <v>5</v>
      </c>
      <c r="K168" s="80">
        <f t="shared" si="17"/>
        <v>0</v>
      </c>
    </row>
    <row r="169" spans="1:11" ht="29.25" customHeight="1" x14ac:dyDescent="0.25">
      <c r="A169" s="178"/>
      <c r="B169" s="188"/>
      <c r="C169" s="75"/>
      <c r="D169" s="80">
        <v>13</v>
      </c>
      <c r="E169" s="76" t="s">
        <v>225</v>
      </c>
      <c r="F169" s="80">
        <f t="shared" si="16"/>
        <v>13</v>
      </c>
      <c r="G169" s="75"/>
      <c r="H169" s="75"/>
      <c r="I169" s="76" t="s">
        <v>225</v>
      </c>
      <c r="J169" s="80">
        <v>13</v>
      </c>
      <c r="K169" s="80">
        <f t="shared" si="17"/>
        <v>0</v>
      </c>
    </row>
    <row r="170" spans="1:11" ht="29.25" customHeight="1" x14ac:dyDescent="0.25">
      <c r="A170" s="178"/>
      <c r="B170" s="188"/>
      <c r="C170" s="75"/>
      <c r="D170" s="80">
        <v>14</v>
      </c>
      <c r="E170" s="76" t="s">
        <v>226</v>
      </c>
      <c r="F170" s="80">
        <f t="shared" si="16"/>
        <v>14</v>
      </c>
      <c r="G170" s="75"/>
      <c r="H170" s="75"/>
      <c r="I170" s="76" t="s">
        <v>226</v>
      </c>
      <c r="J170" s="80">
        <v>14</v>
      </c>
      <c r="K170" s="80">
        <f t="shared" si="17"/>
        <v>0</v>
      </c>
    </row>
    <row r="171" spans="1:11" ht="39" customHeight="1" x14ac:dyDescent="0.25">
      <c r="A171" s="178"/>
      <c r="B171" s="188"/>
      <c r="C171" s="75"/>
      <c r="D171" s="80">
        <v>30</v>
      </c>
      <c r="E171" s="76" t="s">
        <v>227</v>
      </c>
      <c r="F171" s="80">
        <f t="shared" si="16"/>
        <v>30</v>
      </c>
      <c r="G171" s="75"/>
      <c r="H171" s="75"/>
      <c r="I171" s="76" t="s">
        <v>227</v>
      </c>
      <c r="J171" s="80">
        <v>30</v>
      </c>
      <c r="K171" s="80">
        <f t="shared" si="17"/>
        <v>0</v>
      </c>
    </row>
    <row r="172" spans="1:11" ht="39" customHeight="1" x14ac:dyDescent="0.25">
      <c r="A172" s="178"/>
      <c r="B172" s="188"/>
      <c r="C172" s="75"/>
      <c r="D172" s="80">
        <v>5</v>
      </c>
      <c r="E172" s="76" t="s">
        <v>228</v>
      </c>
      <c r="F172" s="80">
        <f t="shared" si="16"/>
        <v>5</v>
      </c>
      <c r="G172" s="75"/>
      <c r="H172" s="75"/>
      <c r="I172" s="76" t="s">
        <v>228</v>
      </c>
      <c r="J172" s="80">
        <v>5</v>
      </c>
      <c r="K172" s="80">
        <f t="shared" si="17"/>
        <v>0</v>
      </c>
    </row>
    <row r="173" spans="1:11" ht="28.5" customHeight="1" x14ac:dyDescent="0.25">
      <c r="A173" s="178"/>
      <c r="B173" s="188"/>
      <c r="C173" s="75"/>
      <c r="D173" s="80">
        <v>6</v>
      </c>
      <c r="E173" s="76" t="s">
        <v>229</v>
      </c>
      <c r="F173" s="80">
        <f t="shared" si="16"/>
        <v>6</v>
      </c>
      <c r="G173" s="75"/>
      <c r="H173" s="75"/>
      <c r="I173" s="76" t="s">
        <v>229</v>
      </c>
      <c r="J173" s="80">
        <v>6</v>
      </c>
      <c r="K173" s="80">
        <f t="shared" si="17"/>
        <v>0</v>
      </c>
    </row>
    <row r="174" spans="1:11" ht="26.25" customHeight="1" x14ac:dyDescent="0.25">
      <c r="A174" s="178"/>
      <c r="B174" s="188"/>
      <c r="C174" s="75"/>
      <c r="D174" s="80">
        <v>395</v>
      </c>
      <c r="E174" s="76" t="s">
        <v>230</v>
      </c>
      <c r="F174" s="80">
        <f t="shared" si="16"/>
        <v>395</v>
      </c>
      <c r="G174" s="75"/>
      <c r="H174" s="75"/>
      <c r="I174" s="76" t="s">
        <v>230</v>
      </c>
      <c r="J174" s="80">
        <v>395</v>
      </c>
      <c r="K174" s="80">
        <f t="shared" si="17"/>
        <v>0</v>
      </c>
    </row>
    <row r="175" spans="1:11" ht="27.75" customHeight="1" x14ac:dyDescent="0.25">
      <c r="A175" s="178"/>
      <c r="B175" s="189"/>
      <c r="C175" s="75"/>
      <c r="D175" s="80">
        <v>8</v>
      </c>
      <c r="E175" s="76" t="s">
        <v>231</v>
      </c>
      <c r="F175" s="80">
        <f t="shared" si="16"/>
        <v>8</v>
      </c>
      <c r="G175" s="75"/>
      <c r="H175" s="75"/>
      <c r="I175" s="76" t="s">
        <v>231</v>
      </c>
      <c r="J175" s="80">
        <v>8</v>
      </c>
      <c r="K175" s="80">
        <f t="shared" si="17"/>
        <v>0</v>
      </c>
    </row>
    <row r="176" spans="1:11" ht="19.5" customHeight="1" x14ac:dyDescent="0.25">
      <c r="A176" s="178"/>
      <c r="B176" s="187" t="s">
        <v>259</v>
      </c>
      <c r="C176" s="75"/>
      <c r="D176" s="80">
        <v>5</v>
      </c>
      <c r="E176" s="76" t="s">
        <v>232</v>
      </c>
      <c r="F176" s="80">
        <f t="shared" si="16"/>
        <v>5</v>
      </c>
      <c r="G176" s="75"/>
      <c r="H176" s="75"/>
      <c r="I176" s="76" t="s">
        <v>232</v>
      </c>
      <c r="J176" s="80">
        <v>5</v>
      </c>
      <c r="K176" s="80">
        <f t="shared" si="17"/>
        <v>0</v>
      </c>
    </row>
    <row r="177" spans="1:11" ht="19.5" customHeight="1" x14ac:dyDescent="0.25">
      <c r="A177" s="178"/>
      <c r="B177" s="188"/>
      <c r="C177" s="75"/>
      <c r="D177" s="80">
        <v>1</v>
      </c>
      <c r="E177" s="76" t="s">
        <v>233</v>
      </c>
      <c r="F177" s="80">
        <f t="shared" ref="F177:F200" si="18">D177</f>
        <v>1</v>
      </c>
      <c r="G177" s="75"/>
      <c r="H177" s="75"/>
      <c r="I177" s="76" t="s">
        <v>233</v>
      </c>
      <c r="J177" s="80">
        <v>1</v>
      </c>
      <c r="K177" s="80">
        <f t="shared" si="17"/>
        <v>0</v>
      </c>
    </row>
    <row r="178" spans="1:11" ht="19.5" customHeight="1" x14ac:dyDescent="0.25">
      <c r="A178" s="178"/>
      <c r="B178" s="188"/>
      <c r="C178" s="75"/>
      <c r="D178" s="80">
        <v>5</v>
      </c>
      <c r="E178" s="76" t="s">
        <v>234</v>
      </c>
      <c r="F178" s="80">
        <f t="shared" si="18"/>
        <v>5</v>
      </c>
      <c r="G178" s="75"/>
      <c r="H178" s="75"/>
      <c r="I178" s="76" t="s">
        <v>234</v>
      </c>
      <c r="J178" s="80">
        <v>5</v>
      </c>
      <c r="K178" s="80">
        <f t="shared" ref="K178:K200" si="19">D178-J178</f>
        <v>0</v>
      </c>
    </row>
    <row r="179" spans="1:11" ht="19.5" customHeight="1" x14ac:dyDescent="0.25">
      <c r="A179" s="178"/>
      <c r="B179" s="188"/>
      <c r="C179" s="75"/>
      <c r="D179" s="80">
        <v>3</v>
      </c>
      <c r="E179" s="76" t="s">
        <v>235</v>
      </c>
      <c r="F179" s="80">
        <f t="shared" si="18"/>
        <v>3</v>
      </c>
      <c r="G179" s="75"/>
      <c r="H179" s="75"/>
      <c r="I179" s="76" t="s">
        <v>235</v>
      </c>
      <c r="J179" s="80">
        <v>3</v>
      </c>
      <c r="K179" s="80">
        <f t="shared" si="19"/>
        <v>0</v>
      </c>
    </row>
    <row r="180" spans="1:11" ht="19.5" customHeight="1" x14ac:dyDescent="0.25">
      <c r="A180" s="178"/>
      <c r="B180" s="188"/>
      <c r="C180" s="75"/>
      <c r="D180" s="80">
        <v>5</v>
      </c>
      <c r="E180" s="76" t="s">
        <v>236</v>
      </c>
      <c r="F180" s="80">
        <f t="shared" si="18"/>
        <v>5</v>
      </c>
      <c r="G180" s="75"/>
      <c r="H180" s="75"/>
      <c r="I180" s="76" t="s">
        <v>236</v>
      </c>
      <c r="J180" s="80">
        <v>5</v>
      </c>
      <c r="K180" s="80">
        <f t="shared" si="19"/>
        <v>0</v>
      </c>
    </row>
    <row r="181" spans="1:11" ht="19.5" customHeight="1" x14ac:dyDescent="0.25">
      <c r="A181" s="178"/>
      <c r="B181" s="188"/>
      <c r="C181" s="75"/>
      <c r="D181" s="80">
        <v>5</v>
      </c>
      <c r="E181" s="76" t="s">
        <v>237</v>
      </c>
      <c r="F181" s="80">
        <f t="shared" si="18"/>
        <v>5</v>
      </c>
      <c r="G181" s="75"/>
      <c r="H181" s="75"/>
      <c r="I181" s="76" t="s">
        <v>237</v>
      </c>
      <c r="J181" s="80">
        <v>5</v>
      </c>
      <c r="K181" s="80">
        <f t="shared" si="19"/>
        <v>0</v>
      </c>
    </row>
    <row r="182" spans="1:11" ht="30.75" customHeight="1" x14ac:dyDescent="0.25">
      <c r="A182" s="178"/>
      <c r="B182" s="188"/>
      <c r="C182" s="75"/>
      <c r="D182" s="80">
        <v>150</v>
      </c>
      <c r="E182" s="76" t="s">
        <v>238</v>
      </c>
      <c r="F182" s="80">
        <f t="shared" si="18"/>
        <v>150</v>
      </c>
      <c r="G182" s="75"/>
      <c r="H182" s="75"/>
      <c r="I182" s="76" t="s">
        <v>238</v>
      </c>
      <c r="J182" s="80">
        <v>150</v>
      </c>
      <c r="K182" s="80">
        <f t="shared" si="19"/>
        <v>0</v>
      </c>
    </row>
    <row r="183" spans="1:11" ht="29.25" customHeight="1" x14ac:dyDescent="0.25">
      <c r="A183" s="178"/>
      <c r="B183" s="188"/>
      <c r="C183" s="75"/>
      <c r="D183" s="80">
        <v>75</v>
      </c>
      <c r="E183" s="76" t="s">
        <v>239</v>
      </c>
      <c r="F183" s="80">
        <f t="shared" si="18"/>
        <v>75</v>
      </c>
      <c r="G183" s="75"/>
      <c r="H183" s="75"/>
      <c r="I183" s="76" t="s">
        <v>239</v>
      </c>
      <c r="J183" s="80">
        <v>75</v>
      </c>
      <c r="K183" s="80">
        <f t="shared" si="19"/>
        <v>0</v>
      </c>
    </row>
    <row r="184" spans="1:11" ht="39" customHeight="1" x14ac:dyDescent="0.25">
      <c r="A184" s="178"/>
      <c r="B184" s="188"/>
      <c r="C184" s="75"/>
      <c r="D184" s="80">
        <v>400</v>
      </c>
      <c r="E184" s="76" t="s">
        <v>240</v>
      </c>
      <c r="F184" s="80">
        <f t="shared" si="18"/>
        <v>400</v>
      </c>
      <c r="G184" s="75"/>
      <c r="H184" s="75"/>
      <c r="I184" s="76" t="s">
        <v>240</v>
      </c>
      <c r="J184" s="80">
        <v>400</v>
      </c>
      <c r="K184" s="80">
        <f t="shared" si="19"/>
        <v>0</v>
      </c>
    </row>
    <row r="185" spans="1:11" ht="30" customHeight="1" x14ac:dyDescent="0.25">
      <c r="A185" s="178"/>
      <c r="B185" s="188"/>
      <c r="C185" s="75"/>
      <c r="D185" s="80">
        <v>250</v>
      </c>
      <c r="E185" s="76" t="s">
        <v>241</v>
      </c>
      <c r="F185" s="80">
        <f t="shared" si="18"/>
        <v>250</v>
      </c>
      <c r="G185" s="75"/>
      <c r="H185" s="75"/>
      <c r="I185" s="76" t="s">
        <v>241</v>
      </c>
      <c r="J185" s="80">
        <v>250</v>
      </c>
      <c r="K185" s="80">
        <f t="shared" si="19"/>
        <v>0</v>
      </c>
    </row>
    <row r="186" spans="1:11" ht="29.25" customHeight="1" x14ac:dyDescent="0.25">
      <c r="A186" s="178"/>
      <c r="B186" s="188"/>
      <c r="C186" s="75"/>
      <c r="D186" s="80">
        <v>320</v>
      </c>
      <c r="E186" s="76" t="s">
        <v>242</v>
      </c>
      <c r="F186" s="80">
        <f t="shared" si="18"/>
        <v>320</v>
      </c>
      <c r="G186" s="75"/>
      <c r="H186" s="75"/>
      <c r="I186" s="76" t="s">
        <v>242</v>
      </c>
      <c r="J186" s="80">
        <v>320</v>
      </c>
      <c r="K186" s="80">
        <f t="shared" si="19"/>
        <v>0</v>
      </c>
    </row>
    <row r="187" spans="1:11" ht="30" customHeight="1" x14ac:dyDescent="0.25">
      <c r="A187" s="178"/>
      <c r="B187" s="188"/>
      <c r="C187" s="75"/>
      <c r="D187" s="80">
        <v>24</v>
      </c>
      <c r="E187" s="76" t="s">
        <v>243</v>
      </c>
      <c r="F187" s="80">
        <f t="shared" si="18"/>
        <v>24</v>
      </c>
      <c r="G187" s="75"/>
      <c r="H187" s="75"/>
      <c r="I187" s="76" t="s">
        <v>243</v>
      </c>
      <c r="J187" s="80">
        <v>21</v>
      </c>
      <c r="K187" s="80">
        <f t="shared" si="19"/>
        <v>3</v>
      </c>
    </row>
    <row r="188" spans="1:11" ht="30" customHeight="1" x14ac:dyDescent="0.25">
      <c r="A188" s="178"/>
      <c r="B188" s="188"/>
      <c r="C188" s="75"/>
      <c r="D188" s="80">
        <v>100</v>
      </c>
      <c r="E188" s="76" t="s">
        <v>244</v>
      </c>
      <c r="F188" s="80">
        <f t="shared" si="18"/>
        <v>100</v>
      </c>
      <c r="G188" s="75"/>
      <c r="H188" s="75"/>
      <c r="I188" s="76" t="s">
        <v>244</v>
      </c>
      <c r="J188" s="80">
        <v>100</v>
      </c>
      <c r="K188" s="80">
        <f t="shared" si="19"/>
        <v>0</v>
      </c>
    </row>
    <row r="189" spans="1:11" ht="16.5" customHeight="1" x14ac:dyDescent="0.25">
      <c r="A189" s="178"/>
      <c r="B189" s="188"/>
      <c r="C189" s="75"/>
      <c r="D189" s="80">
        <v>100</v>
      </c>
      <c r="E189" s="76" t="s">
        <v>245</v>
      </c>
      <c r="F189" s="80">
        <f t="shared" si="18"/>
        <v>100</v>
      </c>
      <c r="G189" s="75"/>
      <c r="H189" s="75"/>
      <c r="I189" s="76" t="s">
        <v>245</v>
      </c>
      <c r="J189" s="80">
        <v>100</v>
      </c>
      <c r="K189" s="80">
        <f t="shared" si="19"/>
        <v>0</v>
      </c>
    </row>
    <row r="190" spans="1:11" ht="16.5" customHeight="1" x14ac:dyDescent="0.25">
      <c r="A190" s="178"/>
      <c r="B190" s="188"/>
      <c r="C190" s="75"/>
      <c r="D190" s="80">
        <v>56</v>
      </c>
      <c r="E190" s="76" t="s">
        <v>246</v>
      </c>
      <c r="F190" s="80">
        <f t="shared" si="18"/>
        <v>56</v>
      </c>
      <c r="G190" s="75"/>
      <c r="H190" s="75"/>
      <c r="I190" s="76" t="s">
        <v>246</v>
      </c>
      <c r="J190" s="80">
        <v>56</v>
      </c>
      <c r="K190" s="80">
        <f t="shared" si="19"/>
        <v>0</v>
      </c>
    </row>
    <row r="191" spans="1:11" ht="30.75" customHeight="1" x14ac:dyDescent="0.25">
      <c r="A191" s="178"/>
      <c r="B191" s="188"/>
      <c r="C191" s="75"/>
      <c r="D191" s="80">
        <v>100</v>
      </c>
      <c r="E191" s="76" t="s">
        <v>247</v>
      </c>
      <c r="F191" s="80">
        <f t="shared" si="18"/>
        <v>100</v>
      </c>
      <c r="G191" s="75"/>
      <c r="H191" s="75"/>
      <c r="I191" s="76" t="s">
        <v>247</v>
      </c>
      <c r="J191" s="80">
        <v>100</v>
      </c>
      <c r="K191" s="80">
        <f t="shared" si="19"/>
        <v>0</v>
      </c>
    </row>
    <row r="192" spans="1:11" ht="21" customHeight="1" x14ac:dyDescent="0.25">
      <c r="A192" s="178"/>
      <c r="B192" s="188"/>
      <c r="C192" s="75"/>
      <c r="D192" s="80">
        <v>7</v>
      </c>
      <c r="E192" s="76" t="s">
        <v>248</v>
      </c>
      <c r="F192" s="80">
        <f t="shared" si="18"/>
        <v>7</v>
      </c>
      <c r="G192" s="75"/>
      <c r="H192" s="75"/>
      <c r="I192" s="76" t="s">
        <v>248</v>
      </c>
      <c r="J192" s="80">
        <v>7</v>
      </c>
      <c r="K192" s="80">
        <f t="shared" si="19"/>
        <v>0</v>
      </c>
    </row>
    <row r="193" spans="1:11" ht="22.5" customHeight="1" x14ac:dyDescent="0.25">
      <c r="A193" s="178"/>
      <c r="B193" s="188"/>
      <c r="C193" s="75"/>
      <c r="D193" s="80">
        <v>40</v>
      </c>
      <c r="E193" s="76" t="s">
        <v>249</v>
      </c>
      <c r="F193" s="80">
        <f t="shared" si="18"/>
        <v>40</v>
      </c>
      <c r="G193" s="75"/>
      <c r="H193" s="75"/>
      <c r="I193" s="76" t="s">
        <v>249</v>
      </c>
      <c r="J193" s="80">
        <v>40</v>
      </c>
      <c r="K193" s="80">
        <f t="shared" si="19"/>
        <v>0</v>
      </c>
    </row>
    <row r="194" spans="1:11" ht="21" customHeight="1" x14ac:dyDescent="0.25">
      <c r="A194" s="178"/>
      <c r="B194" s="188"/>
      <c r="C194" s="75"/>
      <c r="D194" s="80">
        <v>13</v>
      </c>
      <c r="E194" s="76" t="s">
        <v>250</v>
      </c>
      <c r="F194" s="80">
        <f t="shared" si="18"/>
        <v>13</v>
      </c>
      <c r="G194" s="75"/>
      <c r="H194" s="75"/>
      <c r="I194" s="76" t="s">
        <v>250</v>
      </c>
      <c r="J194" s="80">
        <v>13</v>
      </c>
      <c r="K194" s="80">
        <f t="shared" si="19"/>
        <v>0</v>
      </c>
    </row>
    <row r="195" spans="1:11" ht="30" customHeight="1" x14ac:dyDescent="0.25">
      <c r="A195" s="178"/>
      <c r="B195" s="188"/>
      <c r="C195" s="75"/>
      <c r="D195" s="80">
        <v>3</v>
      </c>
      <c r="E195" s="76" t="s">
        <v>251</v>
      </c>
      <c r="F195" s="80">
        <f t="shared" si="18"/>
        <v>3</v>
      </c>
      <c r="G195" s="75"/>
      <c r="H195" s="75"/>
      <c r="I195" s="76" t="s">
        <v>251</v>
      </c>
      <c r="J195" s="80">
        <v>3</v>
      </c>
      <c r="K195" s="80">
        <f t="shared" si="19"/>
        <v>0</v>
      </c>
    </row>
    <row r="196" spans="1:11" ht="30.75" customHeight="1" x14ac:dyDescent="0.25">
      <c r="A196" s="178"/>
      <c r="B196" s="188"/>
      <c r="C196" s="75"/>
      <c r="D196" s="80">
        <v>200</v>
      </c>
      <c r="E196" s="76" t="s">
        <v>252</v>
      </c>
      <c r="F196" s="80">
        <f t="shared" si="18"/>
        <v>200</v>
      </c>
      <c r="G196" s="75"/>
      <c r="H196" s="75"/>
      <c r="I196" s="76" t="s">
        <v>252</v>
      </c>
      <c r="J196" s="80">
        <v>190</v>
      </c>
      <c r="K196" s="80">
        <f t="shared" si="19"/>
        <v>10</v>
      </c>
    </row>
    <row r="197" spans="1:11" ht="30.75" customHeight="1" x14ac:dyDescent="0.25">
      <c r="A197" s="178"/>
      <c r="B197" s="188"/>
      <c r="C197" s="75"/>
      <c r="D197" s="80">
        <v>30</v>
      </c>
      <c r="E197" s="76" t="s">
        <v>253</v>
      </c>
      <c r="F197" s="80">
        <f t="shared" si="18"/>
        <v>30</v>
      </c>
      <c r="G197" s="75"/>
      <c r="H197" s="75"/>
      <c r="I197" s="76" t="s">
        <v>253</v>
      </c>
      <c r="J197" s="80">
        <v>30</v>
      </c>
      <c r="K197" s="80">
        <f t="shared" si="19"/>
        <v>0</v>
      </c>
    </row>
    <row r="198" spans="1:11" ht="19.5" customHeight="1" x14ac:dyDescent="0.25">
      <c r="A198" s="178"/>
      <c r="B198" s="188"/>
      <c r="C198" s="75"/>
      <c r="D198" s="80">
        <v>200</v>
      </c>
      <c r="E198" s="76" t="s">
        <v>254</v>
      </c>
      <c r="F198" s="80">
        <f t="shared" si="18"/>
        <v>200</v>
      </c>
      <c r="G198" s="75"/>
      <c r="H198" s="75"/>
      <c r="I198" s="76" t="s">
        <v>254</v>
      </c>
      <c r="J198" s="80">
        <v>90</v>
      </c>
      <c r="K198" s="80">
        <f t="shared" si="19"/>
        <v>110</v>
      </c>
    </row>
    <row r="199" spans="1:11" ht="30.75" customHeight="1" x14ac:dyDescent="0.25">
      <c r="A199" s="178"/>
      <c r="B199" s="188"/>
      <c r="C199" s="75"/>
      <c r="D199" s="80">
        <v>40</v>
      </c>
      <c r="E199" s="76" t="s">
        <v>255</v>
      </c>
      <c r="F199" s="80">
        <f t="shared" si="18"/>
        <v>40</v>
      </c>
      <c r="G199" s="75"/>
      <c r="H199" s="75"/>
      <c r="I199" s="76" t="s">
        <v>255</v>
      </c>
      <c r="J199" s="80">
        <v>15</v>
      </c>
      <c r="K199" s="80">
        <f t="shared" si="19"/>
        <v>25</v>
      </c>
    </row>
    <row r="200" spans="1:11" ht="18" customHeight="1" x14ac:dyDescent="0.25">
      <c r="A200" s="178"/>
      <c r="B200" s="188"/>
      <c r="C200" s="75"/>
      <c r="D200" s="80">
        <v>20</v>
      </c>
      <c r="E200" s="76" t="s">
        <v>256</v>
      </c>
      <c r="F200" s="80">
        <f t="shared" si="18"/>
        <v>20</v>
      </c>
      <c r="G200" s="75"/>
      <c r="H200" s="75"/>
      <c r="I200" s="76" t="s">
        <v>256</v>
      </c>
      <c r="J200" s="80">
        <v>20</v>
      </c>
      <c r="K200" s="80">
        <f t="shared" si="19"/>
        <v>0</v>
      </c>
    </row>
    <row r="201" spans="1:11" x14ac:dyDescent="0.25">
      <c r="A201" s="178"/>
      <c r="B201" s="40" t="s">
        <v>123</v>
      </c>
      <c r="C201" s="40"/>
      <c r="D201" s="120">
        <f>SUM(D106:D200)</f>
        <v>380759</v>
      </c>
      <c r="E201" s="121" t="s">
        <v>21</v>
      </c>
      <c r="F201" s="120">
        <f>SUM(F106:F200)</f>
        <v>380759</v>
      </c>
      <c r="G201" s="121" t="s">
        <v>21</v>
      </c>
      <c r="H201" s="120"/>
      <c r="I201" s="121" t="s">
        <v>21</v>
      </c>
      <c r="J201" s="120">
        <f>SUM(J106:J200)</f>
        <v>380337.56</v>
      </c>
      <c r="K201" s="120">
        <f>D201-J201</f>
        <v>421.44000000000233</v>
      </c>
    </row>
    <row r="202" spans="1:11" ht="38.25" x14ac:dyDescent="0.25">
      <c r="A202" s="178"/>
      <c r="B202" s="76" t="s">
        <v>70</v>
      </c>
      <c r="C202" s="33"/>
      <c r="D202" s="80">
        <v>191005</v>
      </c>
      <c r="E202" s="148" t="s">
        <v>129</v>
      </c>
      <c r="F202" s="80">
        <v>191005</v>
      </c>
      <c r="G202" s="33"/>
      <c r="H202" s="45"/>
      <c r="I202" s="148" t="s">
        <v>129</v>
      </c>
      <c r="J202" s="80">
        <v>191005</v>
      </c>
      <c r="K202" s="80"/>
    </row>
    <row r="203" spans="1:11" ht="38.25" x14ac:dyDescent="0.25">
      <c r="A203" s="178"/>
      <c r="B203" s="76" t="s">
        <v>70</v>
      </c>
      <c r="C203" s="33"/>
      <c r="D203" s="80">
        <v>176635</v>
      </c>
      <c r="E203" s="148" t="s">
        <v>130</v>
      </c>
      <c r="F203" s="80">
        <v>176635</v>
      </c>
      <c r="G203" s="33"/>
      <c r="H203" s="33"/>
      <c r="I203" s="148" t="s">
        <v>130</v>
      </c>
      <c r="J203" s="80">
        <v>176635</v>
      </c>
      <c r="K203" s="80"/>
    </row>
    <row r="204" spans="1:11" ht="45.75" customHeight="1" x14ac:dyDescent="0.25">
      <c r="A204" s="178"/>
      <c r="B204" s="76" t="s">
        <v>69</v>
      </c>
      <c r="C204" s="33"/>
      <c r="D204" s="80">
        <v>6799.2</v>
      </c>
      <c r="E204" s="148" t="s">
        <v>137</v>
      </c>
      <c r="F204" s="80">
        <v>6799.2</v>
      </c>
      <c r="G204" s="33"/>
      <c r="H204" s="33"/>
      <c r="I204" s="148" t="s">
        <v>137</v>
      </c>
      <c r="J204" s="80">
        <v>6799.2</v>
      </c>
      <c r="K204" s="80"/>
    </row>
    <row r="205" spans="1:11" ht="41.25" customHeight="1" x14ac:dyDescent="0.25">
      <c r="A205" s="178"/>
      <c r="B205" s="76" t="s">
        <v>70</v>
      </c>
      <c r="C205" s="33"/>
      <c r="D205" s="80">
        <v>2000</v>
      </c>
      <c r="E205" s="148" t="s">
        <v>257</v>
      </c>
      <c r="F205" s="80">
        <f t="shared" ref="F205" si="20">D205</f>
        <v>2000</v>
      </c>
      <c r="G205" s="33"/>
      <c r="H205" s="33"/>
      <c r="I205" s="148" t="s">
        <v>257</v>
      </c>
      <c r="J205" s="80">
        <v>1054</v>
      </c>
      <c r="K205" s="80">
        <f>D205-J205</f>
        <v>946</v>
      </c>
    </row>
    <row r="206" spans="1:11" x14ac:dyDescent="0.25">
      <c r="A206" s="179"/>
      <c r="B206" s="40" t="s">
        <v>131</v>
      </c>
      <c r="C206" s="40"/>
      <c r="D206" s="120">
        <f>SUM(D202:D205)</f>
        <v>376439.2</v>
      </c>
      <c r="E206" s="121" t="s">
        <v>21</v>
      </c>
      <c r="F206" s="120">
        <f>SUM(F202:F205)</f>
        <v>376439.2</v>
      </c>
      <c r="G206" s="121"/>
      <c r="H206" s="120"/>
      <c r="I206" s="121" t="s">
        <v>21</v>
      </c>
      <c r="J206" s="120">
        <f>SUM(J202:J205)</f>
        <v>375493.2</v>
      </c>
      <c r="K206" s="120">
        <f>D206-J206</f>
        <v>946</v>
      </c>
    </row>
    <row r="207" spans="1:11" ht="14.45" customHeight="1" x14ac:dyDescent="0.25">
      <c r="A207" s="172" t="s">
        <v>132</v>
      </c>
      <c r="B207" s="173"/>
      <c r="C207" s="21"/>
      <c r="D207" s="122">
        <f>D206+D201+D105</f>
        <v>3412067.08</v>
      </c>
      <c r="E207" s="124" t="s">
        <v>21</v>
      </c>
      <c r="F207" s="122">
        <f>F206+F201+F105</f>
        <v>3412067.08</v>
      </c>
      <c r="G207" s="122"/>
      <c r="H207" s="122"/>
      <c r="I207" s="124" t="s">
        <v>21</v>
      </c>
      <c r="J207" s="122">
        <f>J206+J201+J105</f>
        <v>3381938.7200000007</v>
      </c>
      <c r="K207" s="122">
        <f>D207-J207</f>
        <v>30128.359999999404</v>
      </c>
    </row>
    <row r="208" spans="1:11" ht="51.75" x14ac:dyDescent="0.25">
      <c r="A208" s="146"/>
      <c r="B208" s="76" t="s">
        <v>70</v>
      </c>
      <c r="C208" s="91"/>
      <c r="D208" s="92">
        <v>46743</v>
      </c>
      <c r="E208" s="93" t="s">
        <v>270</v>
      </c>
      <c r="F208" s="92">
        <v>46743</v>
      </c>
      <c r="G208" s="91"/>
      <c r="H208" s="91"/>
      <c r="I208" s="93" t="s">
        <v>270</v>
      </c>
      <c r="J208" s="92">
        <v>46743</v>
      </c>
      <c r="K208" s="92">
        <v>0</v>
      </c>
    </row>
    <row r="209" spans="1:11" ht="39" x14ac:dyDescent="0.25">
      <c r="A209" s="146"/>
      <c r="B209" s="76" t="s">
        <v>69</v>
      </c>
      <c r="C209" s="91"/>
      <c r="D209" s="92">
        <v>36000</v>
      </c>
      <c r="E209" s="93" t="s">
        <v>271</v>
      </c>
      <c r="F209" s="92">
        <v>36000</v>
      </c>
      <c r="G209" s="91"/>
      <c r="H209" s="91"/>
      <c r="I209" s="93" t="s">
        <v>271</v>
      </c>
      <c r="J209" s="92">
        <v>36000</v>
      </c>
      <c r="K209" s="92">
        <v>0</v>
      </c>
    </row>
    <row r="210" spans="1:11" ht="45" x14ac:dyDescent="0.25">
      <c r="A210" s="146"/>
      <c r="B210" s="174" t="s">
        <v>301</v>
      </c>
      <c r="C210" s="125"/>
      <c r="D210" s="126">
        <v>216000</v>
      </c>
      <c r="E210" s="127" t="s">
        <v>302</v>
      </c>
      <c r="F210" s="126">
        <v>216000</v>
      </c>
      <c r="G210" s="125"/>
      <c r="H210" s="125"/>
      <c r="I210" s="127" t="s">
        <v>302</v>
      </c>
      <c r="J210" s="126">
        <v>72000</v>
      </c>
      <c r="K210" s="126">
        <v>144000</v>
      </c>
    </row>
    <row r="211" spans="1:11" ht="45" x14ac:dyDescent="0.25">
      <c r="A211" s="146"/>
      <c r="B211" s="175"/>
      <c r="C211" s="125"/>
      <c r="D211" s="126">
        <v>70000</v>
      </c>
      <c r="E211" s="127" t="s">
        <v>303</v>
      </c>
      <c r="F211" s="126">
        <v>70000</v>
      </c>
      <c r="G211" s="125"/>
      <c r="H211" s="125"/>
      <c r="I211" s="127" t="s">
        <v>303</v>
      </c>
      <c r="J211" s="126">
        <v>3500</v>
      </c>
      <c r="K211" s="126">
        <f>D211-J211</f>
        <v>66500</v>
      </c>
    </row>
    <row r="212" spans="1:11" ht="30" x14ac:dyDescent="0.25">
      <c r="A212" s="146"/>
      <c r="B212" s="174" t="s">
        <v>304</v>
      </c>
      <c r="C212" s="125"/>
      <c r="D212" s="126">
        <v>137715.84</v>
      </c>
      <c r="E212" s="127" t="s">
        <v>305</v>
      </c>
      <c r="F212" s="126">
        <v>137715.84</v>
      </c>
      <c r="G212" s="125"/>
      <c r="H212" s="125"/>
      <c r="I212" s="127" t="s">
        <v>305</v>
      </c>
      <c r="J212" s="126">
        <v>30161.8</v>
      </c>
      <c r="K212" s="126">
        <f>D212-J212</f>
        <v>107554.04</v>
      </c>
    </row>
    <row r="213" spans="1:11" ht="30" x14ac:dyDescent="0.25">
      <c r="A213" s="146"/>
      <c r="B213" s="176"/>
      <c r="C213" s="125"/>
      <c r="D213" s="126">
        <v>261099.86</v>
      </c>
      <c r="E213" s="127" t="s">
        <v>306</v>
      </c>
      <c r="F213" s="126">
        <v>261099.86</v>
      </c>
      <c r="G213" s="125"/>
      <c r="H213" s="125"/>
      <c r="I213" s="127" t="s">
        <v>306</v>
      </c>
      <c r="J213" s="126">
        <v>85081.3</v>
      </c>
      <c r="K213" s="126">
        <f t="shared" ref="K213:K259" si="21">D213-J213</f>
        <v>176018.56</v>
      </c>
    </row>
    <row r="214" spans="1:11" ht="30" x14ac:dyDescent="0.25">
      <c r="A214" s="146"/>
      <c r="B214" s="176"/>
      <c r="C214" s="125"/>
      <c r="D214" s="126">
        <v>318667.5</v>
      </c>
      <c r="E214" s="127" t="s">
        <v>307</v>
      </c>
      <c r="F214" s="126">
        <v>318667.5</v>
      </c>
      <c r="G214" s="125"/>
      <c r="H214" s="125"/>
      <c r="I214" s="127" t="s">
        <v>307</v>
      </c>
      <c r="J214" s="126">
        <v>318667.5</v>
      </c>
      <c r="K214" s="126">
        <f t="shared" si="21"/>
        <v>0</v>
      </c>
    </row>
    <row r="215" spans="1:11" ht="30" x14ac:dyDescent="0.25">
      <c r="A215" s="146"/>
      <c r="B215" s="176"/>
      <c r="C215" s="125"/>
      <c r="D215" s="126">
        <v>4982.3</v>
      </c>
      <c r="E215" s="128" t="s">
        <v>308</v>
      </c>
      <c r="F215" s="126">
        <v>4982.3</v>
      </c>
      <c r="G215" s="125"/>
      <c r="H215" s="125"/>
      <c r="I215" s="127" t="s">
        <v>308</v>
      </c>
      <c r="J215" s="126">
        <v>1008.41</v>
      </c>
      <c r="K215" s="126">
        <f t="shared" si="21"/>
        <v>3973.8900000000003</v>
      </c>
    </row>
    <row r="216" spans="1:11" ht="30" x14ac:dyDescent="0.25">
      <c r="A216" s="146"/>
      <c r="B216" s="176"/>
      <c r="C216" s="125"/>
      <c r="D216" s="126">
        <v>61782</v>
      </c>
      <c r="E216" s="127" t="s">
        <v>309</v>
      </c>
      <c r="F216" s="126">
        <v>61782</v>
      </c>
      <c r="G216" s="125"/>
      <c r="H216" s="125"/>
      <c r="I216" s="127" t="s">
        <v>309</v>
      </c>
      <c r="J216" s="126">
        <v>3346.54</v>
      </c>
      <c r="K216" s="126">
        <f t="shared" si="21"/>
        <v>58435.46</v>
      </c>
    </row>
    <row r="217" spans="1:11" ht="30" x14ac:dyDescent="0.25">
      <c r="A217" s="146"/>
      <c r="B217" s="176"/>
      <c r="C217" s="125"/>
      <c r="D217" s="126">
        <v>3873.7</v>
      </c>
      <c r="E217" s="127" t="s">
        <v>310</v>
      </c>
      <c r="F217" s="126">
        <v>3873.7</v>
      </c>
      <c r="G217" s="125"/>
      <c r="H217" s="125"/>
      <c r="I217" s="127" t="s">
        <v>310</v>
      </c>
      <c r="J217" s="126">
        <v>765.06</v>
      </c>
      <c r="K217" s="126">
        <f t="shared" si="21"/>
        <v>3108.64</v>
      </c>
    </row>
    <row r="218" spans="1:11" ht="30" x14ac:dyDescent="0.25">
      <c r="A218" s="146"/>
      <c r="B218" s="176"/>
      <c r="C218" s="125"/>
      <c r="D218" s="126">
        <v>9474.2999999999993</v>
      </c>
      <c r="E218" s="127" t="s">
        <v>311</v>
      </c>
      <c r="F218" s="126">
        <v>9474.2999999999993</v>
      </c>
      <c r="G218" s="125"/>
      <c r="H218" s="125"/>
      <c r="I218" s="127" t="s">
        <v>311</v>
      </c>
      <c r="J218" s="126">
        <v>3832.78</v>
      </c>
      <c r="K218" s="126">
        <f t="shared" si="21"/>
        <v>5641.5199999999986</v>
      </c>
    </row>
    <row r="219" spans="1:11" ht="30" x14ac:dyDescent="0.25">
      <c r="A219" s="146"/>
      <c r="B219" s="176"/>
      <c r="C219" s="125"/>
      <c r="D219" s="126">
        <v>13980.9</v>
      </c>
      <c r="E219" s="127" t="s">
        <v>312</v>
      </c>
      <c r="F219" s="126">
        <v>13980.9</v>
      </c>
      <c r="G219" s="125"/>
      <c r="H219" s="125"/>
      <c r="I219" s="127" t="s">
        <v>312</v>
      </c>
      <c r="J219" s="126">
        <v>6252.58</v>
      </c>
      <c r="K219" s="126">
        <f t="shared" si="21"/>
        <v>7728.32</v>
      </c>
    </row>
    <row r="220" spans="1:11" ht="30" x14ac:dyDescent="0.25">
      <c r="A220" s="146"/>
      <c r="B220" s="176"/>
      <c r="C220" s="125"/>
      <c r="D220" s="126">
        <v>1590.75</v>
      </c>
      <c r="E220" s="127" t="s">
        <v>313</v>
      </c>
      <c r="F220" s="126">
        <v>1590.75</v>
      </c>
      <c r="G220" s="125"/>
      <c r="H220" s="125"/>
      <c r="I220" s="127" t="s">
        <v>313</v>
      </c>
      <c r="J220" s="126">
        <v>146.35</v>
      </c>
      <c r="K220" s="126">
        <f t="shared" si="21"/>
        <v>1444.4</v>
      </c>
    </row>
    <row r="221" spans="1:11" x14ac:dyDescent="0.25">
      <c r="A221" s="146"/>
      <c r="B221" s="176"/>
      <c r="C221" s="125"/>
      <c r="D221" s="126">
        <v>4745.79</v>
      </c>
      <c r="E221" s="127" t="s">
        <v>314</v>
      </c>
      <c r="F221" s="126">
        <v>4745.79</v>
      </c>
      <c r="G221" s="125"/>
      <c r="H221" s="125"/>
      <c r="I221" s="127" t="s">
        <v>314</v>
      </c>
      <c r="J221" s="126">
        <v>3525.45</v>
      </c>
      <c r="K221" s="126">
        <f t="shared" si="21"/>
        <v>1220.3400000000001</v>
      </c>
    </row>
    <row r="222" spans="1:11" ht="30" x14ac:dyDescent="0.25">
      <c r="A222" s="146"/>
      <c r="B222" s="176"/>
      <c r="C222" s="125"/>
      <c r="D222" s="126">
        <v>737.22</v>
      </c>
      <c r="E222" s="127" t="s">
        <v>315</v>
      </c>
      <c r="F222" s="126">
        <v>737.22</v>
      </c>
      <c r="G222" s="125"/>
      <c r="H222" s="125"/>
      <c r="I222" s="127" t="s">
        <v>315</v>
      </c>
      <c r="J222" s="126">
        <v>737.22</v>
      </c>
      <c r="K222" s="126">
        <f t="shared" si="21"/>
        <v>0</v>
      </c>
    </row>
    <row r="223" spans="1:11" ht="33.75" customHeight="1" x14ac:dyDescent="0.25">
      <c r="A223" s="146"/>
      <c r="B223" s="176"/>
      <c r="C223" s="125"/>
      <c r="D223" s="126">
        <v>16815.7</v>
      </c>
      <c r="E223" s="127" t="s">
        <v>316</v>
      </c>
      <c r="F223" s="126">
        <v>16815.7</v>
      </c>
      <c r="G223" s="125"/>
      <c r="H223" s="125"/>
      <c r="I223" s="127" t="s">
        <v>316</v>
      </c>
      <c r="J223" s="126">
        <v>3293.08</v>
      </c>
      <c r="K223" s="126">
        <f t="shared" si="21"/>
        <v>13522.62</v>
      </c>
    </row>
    <row r="224" spans="1:11" ht="30" x14ac:dyDescent="0.25">
      <c r="A224" s="146"/>
      <c r="B224" s="176"/>
      <c r="C224" s="125"/>
      <c r="D224" s="126">
        <v>84107.4</v>
      </c>
      <c r="E224" s="127" t="s">
        <v>317</v>
      </c>
      <c r="F224" s="126">
        <v>84107.4</v>
      </c>
      <c r="G224" s="125"/>
      <c r="H224" s="125"/>
      <c r="I224" s="127" t="s">
        <v>317</v>
      </c>
      <c r="J224" s="126">
        <v>37147.43</v>
      </c>
      <c r="K224" s="126">
        <f t="shared" si="21"/>
        <v>46959.969999999994</v>
      </c>
    </row>
    <row r="225" spans="1:11" ht="30" x14ac:dyDescent="0.25">
      <c r="A225" s="146"/>
      <c r="B225" s="176"/>
      <c r="C225" s="125"/>
      <c r="D225" s="126">
        <v>164720.1</v>
      </c>
      <c r="E225" s="127" t="s">
        <v>318</v>
      </c>
      <c r="F225" s="126">
        <v>164720.1</v>
      </c>
      <c r="G225" s="125"/>
      <c r="H225" s="125"/>
      <c r="I225" s="127" t="s">
        <v>318</v>
      </c>
      <c r="J225" s="126">
        <v>71251.039999999994</v>
      </c>
      <c r="K225" s="126">
        <f t="shared" si="21"/>
        <v>93469.060000000012</v>
      </c>
    </row>
    <row r="226" spans="1:11" ht="30" x14ac:dyDescent="0.25">
      <c r="A226" s="146"/>
      <c r="B226" s="176"/>
      <c r="C226" s="125"/>
      <c r="D226" s="126">
        <v>4316.37</v>
      </c>
      <c r="E226" s="127" t="s">
        <v>319</v>
      </c>
      <c r="F226" s="126">
        <v>4316.37</v>
      </c>
      <c r="G226" s="125"/>
      <c r="H226" s="125"/>
      <c r="I226" s="127" t="s">
        <v>319</v>
      </c>
      <c r="J226" s="126">
        <v>2885.19</v>
      </c>
      <c r="K226" s="126">
        <f t="shared" si="21"/>
        <v>1431.1799999999998</v>
      </c>
    </row>
    <row r="227" spans="1:11" x14ac:dyDescent="0.25">
      <c r="A227" s="146"/>
      <c r="B227" s="176"/>
      <c r="C227" s="125"/>
      <c r="D227" s="126">
        <v>25904.34</v>
      </c>
      <c r="E227" s="127" t="s">
        <v>320</v>
      </c>
      <c r="F227" s="126">
        <v>25904.34</v>
      </c>
      <c r="G227" s="125"/>
      <c r="H227" s="125"/>
      <c r="I227" s="127" t="s">
        <v>320</v>
      </c>
      <c r="J227" s="126">
        <v>25904.34</v>
      </c>
      <c r="K227" s="126">
        <f t="shared" si="21"/>
        <v>0</v>
      </c>
    </row>
    <row r="228" spans="1:11" ht="30" x14ac:dyDescent="0.25">
      <c r="A228" s="146"/>
      <c r="B228" s="176"/>
      <c r="C228" s="125"/>
      <c r="D228" s="126">
        <v>9491.58</v>
      </c>
      <c r="E228" s="127" t="s">
        <v>321</v>
      </c>
      <c r="F228" s="126">
        <v>9491.58</v>
      </c>
      <c r="G228" s="125"/>
      <c r="H228" s="125"/>
      <c r="I228" s="127" t="s">
        <v>321</v>
      </c>
      <c r="J228" s="126">
        <v>4158.2299999999996</v>
      </c>
      <c r="K228" s="126">
        <f t="shared" si="21"/>
        <v>5333.35</v>
      </c>
    </row>
    <row r="229" spans="1:11" ht="30" x14ac:dyDescent="0.25">
      <c r="A229" s="146"/>
      <c r="B229" s="176"/>
      <c r="C229" s="125"/>
      <c r="D229" s="126">
        <v>98735.1</v>
      </c>
      <c r="E229" s="127" t="s">
        <v>322</v>
      </c>
      <c r="F229" s="126">
        <v>98735.1</v>
      </c>
      <c r="G229" s="125"/>
      <c r="H229" s="125"/>
      <c r="I229" s="127" t="s">
        <v>322</v>
      </c>
      <c r="J229" s="126">
        <v>37387.69</v>
      </c>
      <c r="K229" s="126">
        <f t="shared" si="21"/>
        <v>61347.41</v>
      </c>
    </row>
    <row r="230" spans="1:11" ht="30" x14ac:dyDescent="0.25">
      <c r="A230" s="146"/>
      <c r="B230" s="176"/>
      <c r="C230" s="125"/>
      <c r="D230" s="126">
        <v>135760.5</v>
      </c>
      <c r="E230" s="127" t="s">
        <v>323</v>
      </c>
      <c r="F230" s="126">
        <v>135760.5</v>
      </c>
      <c r="G230" s="125"/>
      <c r="H230" s="125"/>
      <c r="I230" s="127" t="s">
        <v>323</v>
      </c>
      <c r="J230" s="126">
        <v>19187.47</v>
      </c>
      <c r="K230" s="126">
        <f t="shared" si="21"/>
        <v>116573.03</v>
      </c>
    </row>
    <row r="231" spans="1:11" ht="30" x14ac:dyDescent="0.25">
      <c r="A231" s="146"/>
      <c r="B231" s="176"/>
      <c r="C231" s="125"/>
      <c r="D231" s="126">
        <v>29675.45</v>
      </c>
      <c r="E231" s="127" t="s">
        <v>324</v>
      </c>
      <c r="F231" s="126">
        <v>29675.45</v>
      </c>
      <c r="G231" s="125"/>
      <c r="H231" s="125"/>
      <c r="I231" s="127" t="s">
        <v>324</v>
      </c>
      <c r="J231" s="126">
        <v>2472.96</v>
      </c>
      <c r="K231" s="126">
        <f t="shared" si="21"/>
        <v>27202.49</v>
      </c>
    </row>
    <row r="232" spans="1:11" ht="30" x14ac:dyDescent="0.25">
      <c r="A232" s="146"/>
      <c r="B232" s="176"/>
      <c r="C232" s="125"/>
      <c r="D232" s="126">
        <v>13606.96</v>
      </c>
      <c r="E232" s="127" t="s">
        <v>325</v>
      </c>
      <c r="F232" s="126">
        <v>13606.96</v>
      </c>
      <c r="G232" s="125"/>
      <c r="H232" s="125"/>
      <c r="I232" s="127" t="s">
        <v>325</v>
      </c>
      <c r="J232" s="126">
        <v>1033.44</v>
      </c>
      <c r="K232" s="126">
        <f t="shared" si="21"/>
        <v>12573.519999999999</v>
      </c>
    </row>
    <row r="233" spans="1:11" ht="45" x14ac:dyDescent="0.25">
      <c r="A233" s="146"/>
      <c r="B233" s="176"/>
      <c r="C233" s="125"/>
      <c r="D233" s="126">
        <v>461861</v>
      </c>
      <c r="E233" s="127" t="s">
        <v>326</v>
      </c>
      <c r="F233" s="126">
        <v>461861</v>
      </c>
      <c r="G233" s="125"/>
      <c r="H233" s="125"/>
      <c r="I233" s="127" t="s">
        <v>326</v>
      </c>
      <c r="J233" s="126">
        <v>37318.36</v>
      </c>
      <c r="K233" s="126">
        <f t="shared" si="21"/>
        <v>424542.64</v>
      </c>
    </row>
    <row r="234" spans="1:11" ht="30" x14ac:dyDescent="0.25">
      <c r="A234" s="146"/>
      <c r="B234" s="176"/>
      <c r="C234" s="125"/>
      <c r="D234" s="126">
        <v>8162</v>
      </c>
      <c r="E234" s="127" t="s">
        <v>327</v>
      </c>
      <c r="F234" s="126">
        <v>8162</v>
      </c>
      <c r="G234" s="125"/>
      <c r="H234" s="125"/>
      <c r="I234" s="127" t="s">
        <v>327</v>
      </c>
      <c r="J234" s="126">
        <v>0</v>
      </c>
      <c r="K234" s="126">
        <f t="shared" si="21"/>
        <v>8162</v>
      </c>
    </row>
    <row r="235" spans="1:11" ht="30" x14ac:dyDescent="0.25">
      <c r="A235" s="146"/>
      <c r="B235" s="176"/>
      <c r="C235" s="125"/>
      <c r="D235" s="126">
        <v>158223</v>
      </c>
      <c r="E235" s="127" t="s">
        <v>328</v>
      </c>
      <c r="F235" s="126">
        <v>158223</v>
      </c>
      <c r="G235" s="125"/>
      <c r="H235" s="125"/>
      <c r="I235" s="127" t="s">
        <v>328</v>
      </c>
      <c r="J235" s="126">
        <v>158223</v>
      </c>
      <c r="K235" s="126">
        <f t="shared" si="21"/>
        <v>0</v>
      </c>
    </row>
    <row r="236" spans="1:11" ht="45" x14ac:dyDescent="0.25">
      <c r="A236" s="146"/>
      <c r="B236" s="176"/>
      <c r="C236" s="125"/>
      <c r="D236" s="126">
        <v>354243.4</v>
      </c>
      <c r="E236" s="127" t="s">
        <v>329</v>
      </c>
      <c r="F236" s="126">
        <v>354243.4</v>
      </c>
      <c r="G236" s="125"/>
      <c r="H236" s="125"/>
      <c r="I236" s="127" t="s">
        <v>329</v>
      </c>
      <c r="J236" s="126">
        <v>46051.63</v>
      </c>
      <c r="K236" s="126">
        <f t="shared" si="21"/>
        <v>308191.77</v>
      </c>
    </row>
    <row r="237" spans="1:11" ht="30" x14ac:dyDescent="0.25">
      <c r="A237" s="146"/>
      <c r="B237" s="176"/>
      <c r="C237" s="125"/>
      <c r="D237" s="126">
        <v>445419.45</v>
      </c>
      <c r="E237" s="127" t="s">
        <v>330</v>
      </c>
      <c r="F237" s="126">
        <v>445419.45</v>
      </c>
      <c r="G237" s="125"/>
      <c r="H237" s="125"/>
      <c r="I237" s="127" t="s">
        <v>330</v>
      </c>
      <c r="J237" s="126">
        <v>354553.86</v>
      </c>
      <c r="K237" s="126">
        <f t="shared" si="21"/>
        <v>90865.590000000026</v>
      </c>
    </row>
    <row r="238" spans="1:11" ht="30" x14ac:dyDescent="0.25">
      <c r="A238" s="146"/>
      <c r="B238" s="176"/>
      <c r="C238" s="125"/>
      <c r="D238" s="126">
        <v>2428.8000000000002</v>
      </c>
      <c r="E238" s="127" t="s">
        <v>331</v>
      </c>
      <c r="F238" s="126">
        <v>2428.8000000000002</v>
      </c>
      <c r="G238" s="125"/>
      <c r="H238" s="125"/>
      <c r="I238" s="127" t="s">
        <v>331</v>
      </c>
      <c r="J238" s="126">
        <v>2428.8000000000002</v>
      </c>
      <c r="K238" s="126">
        <f t="shared" si="21"/>
        <v>0</v>
      </c>
    </row>
    <row r="239" spans="1:11" ht="45" x14ac:dyDescent="0.25">
      <c r="A239" s="146"/>
      <c r="B239" s="176"/>
      <c r="C239" s="125"/>
      <c r="D239" s="126">
        <v>658.24</v>
      </c>
      <c r="E239" s="127" t="s">
        <v>332</v>
      </c>
      <c r="F239" s="126">
        <v>658.24</v>
      </c>
      <c r="G239" s="125"/>
      <c r="H239" s="125"/>
      <c r="I239" s="127" t="s">
        <v>332</v>
      </c>
      <c r="J239" s="126">
        <v>0</v>
      </c>
      <c r="K239" s="126">
        <f t="shared" si="21"/>
        <v>658.24</v>
      </c>
    </row>
    <row r="240" spans="1:11" ht="30" x14ac:dyDescent="0.25">
      <c r="A240" s="146"/>
      <c r="B240" s="176"/>
      <c r="C240" s="125"/>
      <c r="D240" s="126">
        <v>16068.6</v>
      </c>
      <c r="E240" s="127" t="s">
        <v>333</v>
      </c>
      <c r="F240" s="126">
        <v>16068.6</v>
      </c>
      <c r="G240" s="125"/>
      <c r="H240" s="125"/>
      <c r="I240" s="127" t="s">
        <v>333</v>
      </c>
      <c r="J240" s="126">
        <v>5522.32</v>
      </c>
      <c r="K240" s="126">
        <f t="shared" si="21"/>
        <v>10546.28</v>
      </c>
    </row>
    <row r="241" spans="1:11" ht="30" x14ac:dyDescent="0.25">
      <c r="A241" s="146"/>
      <c r="B241" s="176"/>
      <c r="C241" s="125"/>
      <c r="D241" s="126">
        <v>73371.199999999997</v>
      </c>
      <c r="E241" s="127" t="s">
        <v>334</v>
      </c>
      <c r="F241" s="126">
        <v>73371.199999999997</v>
      </c>
      <c r="G241" s="125"/>
      <c r="H241" s="125"/>
      <c r="I241" s="127" t="s">
        <v>334</v>
      </c>
      <c r="J241" s="126">
        <v>73371.199999999997</v>
      </c>
      <c r="K241" s="126">
        <f t="shared" si="21"/>
        <v>0</v>
      </c>
    </row>
    <row r="242" spans="1:11" ht="30" x14ac:dyDescent="0.25">
      <c r="A242" s="146"/>
      <c r="B242" s="176"/>
      <c r="C242" s="125"/>
      <c r="D242" s="126">
        <v>17552.900000000001</v>
      </c>
      <c r="E242" s="127" t="s">
        <v>335</v>
      </c>
      <c r="F242" s="126">
        <v>17552.900000000001</v>
      </c>
      <c r="G242" s="125"/>
      <c r="H242" s="125"/>
      <c r="I242" s="127" t="s">
        <v>335</v>
      </c>
      <c r="J242" s="126">
        <v>17552.900000000001</v>
      </c>
      <c r="K242" s="126">
        <f t="shared" si="21"/>
        <v>0</v>
      </c>
    </row>
    <row r="243" spans="1:11" ht="30" x14ac:dyDescent="0.25">
      <c r="A243" s="146"/>
      <c r="B243" s="176"/>
      <c r="C243" s="125"/>
      <c r="D243" s="126">
        <v>46795.56</v>
      </c>
      <c r="E243" s="127" t="s">
        <v>336</v>
      </c>
      <c r="F243" s="126">
        <v>46795.56</v>
      </c>
      <c r="G243" s="125"/>
      <c r="H243" s="125"/>
      <c r="I243" s="127" t="s">
        <v>336</v>
      </c>
      <c r="J243" s="126">
        <v>13726.69</v>
      </c>
      <c r="K243" s="126">
        <f t="shared" si="21"/>
        <v>33068.869999999995</v>
      </c>
    </row>
    <row r="244" spans="1:11" ht="30" x14ac:dyDescent="0.25">
      <c r="A244" s="146"/>
      <c r="B244" s="176"/>
      <c r="C244" s="125"/>
      <c r="D244" s="126">
        <v>39900</v>
      </c>
      <c r="E244" s="127" t="s">
        <v>337</v>
      </c>
      <c r="F244" s="126">
        <v>39900</v>
      </c>
      <c r="G244" s="125"/>
      <c r="H244" s="125"/>
      <c r="I244" s="127" t="s">
        <v>337</v>
      </c>
      <c r="J244" s="126">
        <v>17955</v>
      </c>
      <c r="K244" s="126">
        <f t="shared" si="21"/>
        <v>21945</v>
      </c>
    </row>
    <row r="245" spans="1:11" ht="30" x14ac:dyDescent="0.25">
      <c r="A245" s="146"/>
      <c r="B245" s="176"/>
      <c r="C245" s="125"/>
      <c r="D245" s="126">
        <v>7076.68</v>
      </c>
      <c r="E245" s="127" t="s">
        <v>338</v>
      </c>
      <c r="F245" s="126">
        <v>7076.68</v>
      </c>
      <c r="G245" s="125"/>
      <c r="H245" s="125"/>
      <c r="I245" s="127" t="s">
        <v>338</v>
      </c>
      <c r="J245" s="126">
        <v>725.79</v>
      </c>
      <c r="K245" s="126">
        <f t="shared" si="21"/>
        <v>6350.89</v>
      </c>
    </row>
    <row r="246" spans="1:11" ht="20.25" customHeight="1" x14ac:dyDescent="0.25">
      <c r="A246" s="146"/>
      <c r="B246" s="176"/>
      <c r="C246" s="125"/>
      <c r="D246" s="126">
        <v>26329.439999999999</v>
      </c>
      <c r="E246" s="127" t="s">
        <v>339</v>
      </c>
      <c r="F246" s="126">
        <v>26329.439999999999</v>
      </c>
      <c r="G246" s="125"/>
      <c r="H246" s="125"/>
      <c r="I246" s="127" t="s">
        <v>339</v>
      </c>
      <c r="J246" s="126">
        <v>14461.42</v>
      </c>
      <c r="K246" s="126">
        <f t="shared" si="21"/>
        <v>11868.019999999999</v>
      </c>
    </row>
    <row r="247" spans="1:11" ht="30" x14ac:dyDescent="0.25">
      <c r="A247" s="146"/>
      <c r="B247" s="176"/>
      <c r="C247" s="125"/>
      <c r="D247" s="126">
        <v>1794.8</v>
      </c>
      <c r="E247" s="127" t="s">
        <v>340</v>
      </c>
      <c r="F247" s="126">
        <v>1794.8</v>
      </c>
      <c r="G247" s="125"/>
      <c r="H247" s="125"/>
      <c r="I247" s="127" t="s">
        <v>340</v>
      </c>
      <c r="J247" s="126">
        <v>897.4</v>
      </c>
      <c r="K247" s="126">
        <f t="shared" si="21"/>
        <v>897.4</v>
      </c>
    </row>
    <row r="248" spans="1:11" ht="30" x14ac:dyDescent="0.25">
      <c r="A248" s="146"/>
      <c r="B248" s="176"/>
      <c r="C248" s="125"/>
      <c r="D248" s="126">
        <v>62763.56</v>
      </c>
      <c r="E248" s="127" t="s">
        <v>341</v>
      </c>
      <c r="F248" s="126">
        <v>62763.56</v>
      </c>
      <c r="G248" s="125"/>
      <c r="H248" s="125"/>
      <c r="I248" s="127" t="s">
        <v>341</v>
      </c>
      <c r="J248" s="126">
        <v>62763.56</v>
      </c>
      <c r="K248" s="126">
        <f t="shared" si="21"/>
        <v>0</v>
      </c>
    </row>
    <row r="249" spans="1:11" x14ac:dyDescent="0.25">
      <c r="A249" s="146"/>
      <c r="B249" s="176"/>
      <c r="C249" s="125"/>
      <c r="D249" s="126">
        <v>12780.7</v>
      </c>
      <c r="E249" s="128" t="s">
        <v>342</v>
      </c>
      <c r="F249" s="126">
        <v>12780.7</v>
      </c>
      <c r="G249" s="125"/>
      <c r="H249" s="125"/>
      <c r="I249" s="129" t="s">
        <v>342</v>
      </c>
      <c r="J249" s="126">
        <v>6901.57</v>
      </c>
      <c r="K249" s="126">
        <f t="shared" si="21"/>
        <v>5879.130000000001</v>
      </c>
    </row>
    <row r="250" spans="1:11" ht="30" x14ac:dyDescent="0.25">
      <c r="A250" s="146"/>
      <c r="B250" s="176"/>
      <c r="C250" s="125"/>
      <c r="D250" s="126">
        <v>5713.48</v>
      </c>
      <c r="E250" s="127" t="s">
        <v>343</v>
      </c>
      <c r="F250" s="126">
        <v>5713.48</v>
      </c>
      <c r="G250" s="125"/>
      <c r="H250" s="125"/>
      <c r="I250" s="127" t="s">
        <v>343</v>
      </c>
      <c r="J250" s="126">
        <v>5713.48</v>
      </c>
      <c r="K250" s="126">
        <f t="shared" si="21"/>
        <v>0</v>
      </c>
    </row>
    <row r="251" spans="1:11" ht="30" x14ac:dyDescent="0.25">
      <c r="A251" s="146"/>
      <c r="B251" s="176"/>
      <c r="C251" s="125"/>
      <c r="D251" s="126">
        <v>10647.6</v>
      </c>
      <c r="E251" s="127" t="s">
        <v>344</v>
      </c>
      <c r="F251" s="126">
        <v>10647.6</v>
      </c>
      <c r="G251" s="125"/>
      <c r="H251" s="125"/>
      <c r="I251" s="127" t="s">
        <v>344</v>
      </c>
      <c r="J251" s="126">
        <v>2470.2399999999998</v>
      </c>
      <c r="K251" s="126">
        <f t="shared" si="21"/>
        <v>8177.3600000000006</v>
      </c>
    </row>
    <row r="252" spans="1:11" x14ac:dyDescent="0.25">
      <c r="A252" s="146"/>
      <c r="B252" s="176"/>
      <c r="C252" s="125"/>
      <c r="D252" s="126">
        <v>1607.19</v>
      </c>
      <c r="E252" s="127" t="s">
        <v>345</v>
      </c>
      <c r="F252" s="126">
        <v>1607.19</v>
      </c>
      <c r="G252" s="125"/>
      <c r="H252" s="125"/>
      <c r="I252" s="127" t="s">
        <v>345</v>
      </c>
      <c r="J252" s="126">
        <v>1607.19</v>
      </c>
      <c r="K252" s="126">
        <f t="shared" si="21"/>
        <v>0</v>
      </c>
    </row>
    <row r="253" spans="1:11" ht="30" x14ac:dyDescent="0.25">
      <c r="A253" s="146"/>
      <c r="B253" s="176"/>
      <c r="C253" s="125"/>
      <c r="D253" s="126">
        <v>1930.6</v>
      </c>
      <c r="E253" s="127" t="s">
        <v>346</v>
      </c>
      <c r="F253" s="126">
        <v>1930.6</v>
      </c>
      <c r="G253" s="125"/>
      <c r="H253" s="125"/>
      <c r="I253" s="127" t="s">
        <v>346</v>
      </c>
      <c r="J253" s="126">
        <v>1287.08</v>
      </c>
      <c r="K253" s="126">
        <f t="shared" si="21"/>
        <v>643.52</v>
      </c>
    </row>
    <row r="254" spans="1:11" ht="30" x14ac:dyDescent="0.25">
      <c r="A254" s="146"/>
      <c r="B254" s="176"/>
      <c r="C254" s="125"/>
      <c r="D254" s="126">
        <v>145.9</v>
      </c>
      <c r="E254" s="127" t="s">
        <v>347</v>
      </c>
      <c r="F254" s="126">
        <v>145.9</v>
      </c>
      <c r="G254" s="125"/>
      <c r="H254" s="125"/>
      <c r="I254" s="127" t="s">
        <v>347</v>
      </c>
      <c r="J254" s="126">
        <v>10.210000000000001</v>
      </c>
      <c r="K254" s="126">
        <f t="shared" si="21"/>
        <v>135.69</v>
      </c>
    </row>
    <row r="255" spans="1:11" ht="45" x14ac:dyDescent="0.25">
      <c r="A255" s="146"/>
      <c r="B255" s="176"/>
      <c r="C255" s="125"/>
      <c r="D255" s="126">
        <v>5227.71</v>
      </c>
      <c r="E255" s="127" t="s">
        <v>348</v>
      </c>
      <c r="F255" s="126">
        <v>5227.71</v>
      </c>
      <c r="G255" s="125"/>
      <c r="H255" s="125"/>
      <c r="I255" s="127" t="s">
        <v>348</v>
      </c>
      <c r="J255" s="126">
        <v>742.32</v>
      </c>
      <c r="K255" s="126">
        <f t="shared" si="21"/>
        <v>4485.3900000000003</v>
      </c>
    </row>
    <row r="256" spans="1:11" ht="30" x14ac:dyDescent="0.25">
      <c r="A256" s="146"/>
      <c r="B256" s="176"/>
      <c r="C256" s="125"/>
      <c r="D256" s="126">
        <v>53207.4</v>
      </c>
      <c r="E256" s="127" t="s">
        <v>349</v>
      </c>
      <c r="F256" s="126">
        <v>53207.4</v>
      </c>
      <c r="G256" s="125"/>
      <c r="H256" s="125"/>
      <c r="I256" s="127" t="s">
        <v>349</v>
      </c>
      <c r="J256" s="126">
        <v>7271.68</v>
      </c>
      <c r="K256" s="126">
        <f t="shared" si="21"/>
        <v>45935.72</v>
      </c>
    </row>
    <row r="257" spans="1:11" ht="30" x14ac:dyDescent="0.25">
      <c r="A257" s="146"/>
      <c r="B257" s="176"/>
      <c r="C257" s="125"/>
      <c r="D257" s="126">
        <v>206160</v>
      </c>
      <c r="E257" s="127" t="s">
        <v>350</v>
      </c>
      <c r="F257" s="126">
        <v>206160</v>
      </c>
      <c r="G257" s="125"/>
      <c r="H257" s="125"/>
      <c r="I257" s="127" t="s">
        <v>350</v>
      </c>
      <c r="J257" s="126">
        <v>206160</v>
      </c>
      <c r="K257" s="126">
        <f t="shared" si="21"/>
        <v>0</v>
      </c>
    </row>
    <row r="258" spans="1:11" ht="30" x14ac:dyDescent="0.25">
      <c r="A258" s="146"/>
      <c r="B258" s="176"/>
      <c r="C258" s="125"/>
      <c r="D258" s="126">
        <v>112</v>
      </c>
      <c r="E258" s="127" t="s">
        <v>351</v>
      </c>
      <c r="F258" s="126">
        <v>112</v>
      </c>
      <c r="G258" s="125"/>
      <c r="H258" s="125"/>
      <c r="I258" s="127" t="s">
        <v>351</v>
      </c>
      <c r="J258" s="126">
        <v>112</v>
      </c>
      <c r="K258" s="126">
        <f t="shared" si="21"/>
        <v>0</v>
      </c>
    </row>
    <row r="259" spans="1:11" ht="30" x14ac:dyDescent="0.25">
      <c r="A259" s="146"/>
      <c r="B259" s="175"/>
      <c r="C259" s="125"/>
      <c r="D259" s="126">
        <v>30.72</v>
      </c>
      <c r="E259" s="127" t="s">
        <v>352</v>
      </c>
      <c r="F259" s="126">
        <v>30.72</v>
      </c>
      <c r="G259" s="125"/>
      <c r="H259" s="125"/>
      <c r="I259" s="127" t="s">
        <v>352</v>
      </c>
      <c r="J259" s="126">
        <v>24.89</v>
      </c>
      <c r="K259" s="126">
        <f t="shared" si="21"/>
        <v>5.8299999999999983</v>
      </c>
    </row>
    <row r="260" spans="1:11" ht="45" x14ac:dyDescent="0.25">
      <c r="A260" s="146"/>
      <c r="B260" s="174" t="s">
        <v>19</v>
      </c>
      <c r="C260" s="125"/>
      <c r="D260" s="126">
        <v>612.5</v>
      </c>
      <c r="E260" s="127" t="s">
        <v>353</v>
      </c>
      <c r="F260" s="126">
        <v>612.5</v>
      </c>
      <c r="G260" s="125"/>
      <c r="H260" s="125"/>
      <c r="I260" s="127" t="s">
        <v>353</v>
      </c>
      <c r="J260" s="126">
        <v>162.5</v>
      </c>
      <c r="K260" s="126">
        <v>450</v>
      </c>
    </row>
    <row r="261" spans="1:11" ht="45" x14ac:dyDescent="0.25">
      <c r="A261" s="146"/>
      <c r="B261" s="176"/>
      <c r="C261" s="125"/>
      <c r="D261" s="126">
        <v>2925</v>
      </c>
      <c r="E261" s="127" t="s">
        <v>354</v>
      </c>
      <c r="F261" s="126">
        <v>2925</v>
      </c>
      <c r="G261" s="125"/>
      <c r="H261" s="125"/>
      <c r="I261" s="127" t="s">
        <v>354</v>
      </c>
      <c r="J261" s="126">
        <v>2749.5</v>
      </c>
      <c r="K261" s="126">
        <v>175.5</v>
      </c>
    </row>
    <row r="262" spans="1:11" ht="60" x14ac:dyDescent="0.25">
      <c r="A262" s="146"/>
      <c r="B262" s="176"/>
      <c r="C262" s="125"/>
      <c r="D262" s="126">
        <v>2500</v>
      </c>
      <c r="E262" s="127" t="s">
        <v>355</v>
      </c>
      <c r="F262" s="126">
        <v>2500</v>
      </c>
      <c r="G262" s="125"/>
      <c r="H262" s="125"/>
      <c r="I262" s="127" t="s">
        <v>355</v>
      </c>
      <c r="J262" s="126">
        <v>2500</v>
      </c>
      <c r="K262" s="126">
        <v>0</v>
      </c>
    </row>
    <row r="263" spans="1:11" ht="30" x14ac:dyDescent="0.25">
      <c r="A263" s="146"/>
      <c r="B263" s="176"/>
      <c r="C263" s="125"/>
      <c r="D263" s="126">
        <v>3700</v>
      </c>
      <c r="E263" s="127" t="s">
        <v>356</v>
      </c>
      <c r="F263" s="126">
        <v>3700</v>
      </c>
      <c r="G263" s="125"/>
      <c r="H263" s="125"/>
      <c r="I263" s="127" t="s">
        <v>356</v>
      </c>
      <c r="J263" s="126">
        <v>3700</v>
      </c>
      <c r="K263" s="126">
        <v>0</v>
      </c>
    </row>
    <row r="264" spans="1:11" ht="45" x14ac:dyDescent="0.25">
      <c r="A264" s="146"/>
      <c r="B264" s="176"/>
      <c r="C264" s="125"/>
      <c r="D264" s="126">
        <v>3000</v>
      </c>
      <c r="E264" s="127" t="s">
        <v>357</v>
      </c>
      <c r="F264" s="126">
        <v>3000</v>
      </c>
      <c r="G264" s="125"/>
      <c r="H264" s="125"/>
      <c r="I264" s="127" t="s">
        <v>357</v>
      </c>
      <c r="J264" s="126">
        <v>2910</v>
      </c>
      <c r="K264" s="126">
        <v>90</v>
      </c>
    </row>
    <row r="265" spans="1:11" ht="18.75" customHeight="1" x14ac:dyDescent="0.25">
      <c r="A265" s="146"/>
      <c r="B265" s="175"/>
      <c r="C265" s="125"/>
      <c r="D265" s="126">
        <v>4725</v>
      </c>
      <c r="E265" s="127" t="s">
        <v>358</v>
      </c>
      <c r="F265" s="126">
        <v>4725</v>
      </c>
      <c r="G265" s="125"/>
      <c r="H265" s="125"/>
      <c r="I265" s="127" t="s">
        <v>358</v>
      </c>
      <c r="J265" s="126">
        <v>3276</v>
      </c>
      <c r="K265" s="126">
        <v>1449</v>
      </c>
    </row>
    <row r="266" spans="1:11" x14ac:dyDescent="0.25">
      <c r="A266" s="146"/>
      <c r="B266" s="94" t="s">
        <v>272</v>
      </c>
      <c r="C266" s="94"/>
      <c r="D266" s="95">
        <f>SUM(D208:D265)</f>
        <v>3808201.0900000008</v>
      </c>
      <c r="E266" s="130" t="s">
        <v>359</v>
      </c>
      <c r="F266" s="95">
        <f t="shared" ref="F266:K266" si="22">SUM(F208:F265)</f>
        <v>3808201.0900000008</v>
      </c>
      <c r="G266" s="95">
        <f t="shared" si="22"/>
        <v>0</v>
      </c>
      <c r="H266" s="95">
        <f t="shared" si="22"/>
        <v>0</v>
      </c>
      <c r="I266" s="131" t="s">
        <v>359</v>
      </c>
      <c r="J266" s="95">
        <f t="shared" si="22"/>
        <v>1869639.4499999997</v>
      </c>
      <c r="K266" s="95">
        <f t="shared" si="22"/>
        <v>1938561.6399999997</v>
      </c>
    </row>
    <row r="267" spans="1:11" ht="36.75" customHeight="1" x14ac:dyDescent="0.25">
      <c r="A267" s="146"/>
      <c r="B267" s="145" t="s">
        <v>273</v>
      </c>
      <c r="C267" s="98"/>
      <c r="D267" s="198">
        <v>1239124.79</v>
      </c>
      <c r="E267" s="97" t="s">
        <v>379</v>
      </c>
      <c r="F267" s="198">
        <f>D267</f>
        <v>1239124.79</v>
      </c>
      <c r="G267" s="98"/>
      <c r="H267" s="98"/>
      <c r="I267" s="97" t="str">
        <f>E267</f>
        <v>Комплекс системи фізичного захисту</v>
      </c>
      <c r="J267" s="198">
        <f>F267</f>
        <v>1239124.79</v>
      </c>
      <c r="K267" s="98"/>
    </row>
    <row r="268" spans="1:11" ht="39" x14ac:dyDescent="0.25">
      <c r="A268" s="146"/>
      <c r="B268" s="93" t="s">
        <v>274</v>
      </c>
      <c r="C268" s="91"/>
      <c r="D268" s="103">
        <v>105</v>
      </c>
      <c r="E268" s="93" t="s">
        <v>275</v>
      </c>
      <c r="F268" s="92">
        <f t="shared" ref="F268:F288" si="23">D268</f>
        <v>105</v>
      </c>
      <c r="G268" s="91"/>
      <c r="H268" s="91"/>
      <c r="I268" s="93" t="str">
        <f t="shared" ref="I268:J288" si="24">E268</f>
        <v>Крісла театральні</v>
      </c>
      <c r="J268" s="92">
        <f t="shared" si="24"/>
        <v>105</v>
      </c>
      <c r="K268" s="91"/>
    </row>
    <row r="269" spans="1:11" x14ac:dyDescent="0.25">
      <c r="A269" s="146"/>
      <c r="B269" s="91" t="s">
        <v>69</v>
      </c>
      <c r="C269" s="91"/>
      <c r="D269" s="103">
        <v>8129</v>
      </c>
      <c r="E269" s="93" t="s">
        <v>276</v>
      </c>
      <c r="F269" s="92">
        <f t="shared" si="23"/>
        <v>8129</v>
      </c>
      <c r="G269" s="91"/>
      <c r="H269" s="91"/>
      <c r="I269" s="93" t="str">
        <f t="shared" si="24"/>
        <v>Крісло Spiral Black</v>
      </c>
      <c r="J269" s="92">
        <f t="shared" si="24"/>
        <v>8129</v>
      </c>
      <c r="K269" s="91"/>
    </row>
    <row r="270" spans="1:11" ht="19.5" customHeight="1" x14ac:dyDescent="0.25">
      <c r="A270" s="146"/>
      <c r="B270" s="91" t="s">
        <v>69</v>
      </c>
      <c r="C270" s="91"/>
      <c r="D270" s="103">
        <v>3809</v>
      </c>
      <c r="E270" s="93" t="s">
        <v>277</v>
      </c>
      <c r="F270" s="92">
        <f t="shared" si="23"/>
        <v>3809</v>
      </c>
      <c r="G270" s="91"/>
      <c r="H270" s="91"/>
      <c r="I270" s="93" t="str">
        <f t="shared" si="24"/>
        <v>Комод Б"янко</v>
      </c>
      <c r="J270" s="92">
        <f t="shared" si="24"/>
        <v>3809</v>
      </c>
      <c r="K270" s="91"/>
    </row>
    <row r="271" spans="1:11" ht="30" customHeight="1" x14ac:dyDescent="0.25">
      <c r="A271" s="146"/>
      <c r="B271" s="169" t="s">
        <v>69</v>
      </c>
      <c r="C271" s="91"/>
      <c r="D271" s="103">
        <v>3000</v>
      </c>
      <c r="E271" s="93" t="s">
        <v>278</v>
      </c>
      <c r="F271" s="92">
        <f t="shared" si="23"/>
        <v>3000</v>
      </c>
      <c r="G271" s="91"/>
      <c r="H271" s="91"/>
      <c r="I271" s="93" t="str">
        <f t="shared" si="24"/>
        <v>Холодильник "NORD" клас А</v>
      </c>
      <c r="J271" s="92">
        <f t="shared" si="24"/>
        <v>3000</v>
      </c>
      <c r="K271" s="91"/>
    </row>
    <row r="272" spans="1:11" ht="26.25" customHeight="1" x14ac:dyDescent="0.25">
      <c r="A272" s="146"/>
      <c r="B272" s="170"/>
      <c r="C272" s="91"/>
      <c r="D272" s="103">
        <v>500</v>
      </c>
      <c r="E272" s="93" t="s">
        <v>279</v>
      </c>
      <c r="F272" s="92">
        <f t="shared" si="23"/>
        <v>500</v>
      </c>
      <c r="G272" s="91"/>
      <c r="H272" s="91"/>
      <c r="I272" s="93" t="str">
        <f t="shared" si="24"/>
        <v>Стіл офісний комп"ютерний</v>
      </c>
      <c r="J272" s="92">
        <f t="shared" si="24"/>
        <v>500</v>
      </c>
      <c r="K272" s="91"/>
    </row>
    <row r="273" spans="1:11" ht="40.5" customHeight="1" x14ac:dyDescent="0.25">
      <c r="A273" s="146"/>
      <c r="B273" s="171"/>
      <c r="C273" s="91"/>
      <c r="D273" s="103">
        <v>4500</v>
      </c>
      <c r="E273" s="93" t="s">
        <v>280</v>
      </c>
      <c r="F273" s="92">
        <f t="shared" si="23"/>
        <v>4500</v>
      </c>
      <c r="G273" s="91"/>
      <c r="H273" s="91"/>
      <c r="I273" s="93" t="str">
        <f t="shared" si="24"/>
        <v>Кондиціонер "SAMSUNG Ad12CAN</v>
      </c>
      <c r="J273" s="92">
        <f t="shared" si="24"/>
        <v>4500</v>
      </c>
      <c r="K273" s="91"/>
    </row>
    <row r="274" spans="1:11" ht="58.5" customHeight="1" x14ac:dyDescent="0.25">
      <c r="A274" s="146"/>
      <c r="B274" s="91" t="s">
        <v>69</v>
      </c>
      <c r="C274" s="91"/>
      <c r="D274" s="103">
        <v>5995</v>
      </c>
      <c r="E274" s="93" t="s">
        <v>281</v>
      </c>
      <c r="F274" s="92">
        <f t="shared" si="23"/>
        <v>5995</v>
      </c>
      <c r="G274" s="91"/>
      <c r="H274" s="91"/>
      <c r="I274" s="93" t="str">
        <f t="shared" si="24"/>
        <v>MED-06-054 Штатив медичний MEDOK регульований за висотою на колесах</v>
      </c>
      <c r="J274" s="92">
        <f t="shared" si="24"/>
        <v>5995</v>
      </c>
      <c r="K274" s="91"/>
    </row>
    <row r="275" spans="1:11" x14ac:dyDescent="0.25">
      <c r="A275" s="146"/>
      <c r="B275" s="94" t="s">
        <v>282</v>
      </c>
      <c r="C275" s="94"/>
      <c r="D275" s="95">
        <f>SUM(D267:D274)</f>
        <v>1265162.79</v>
      </c>
      <c r="E275" s="96"/>
      <c r="F275" s="95">
        <f t="shared" si="23"/>
        <v>1265162.79</v>
      </c>
      <c r="G275" s="94"/>
      <c r="H275" s="94"/>
      <c r="I275" s="96">
        <f t="shared" si="24"/>
        <v>0</v>
      </c>
      <c r="J275" s="95">
        <f t="shared" si="24"/>
        <v>1265162.79</v>
      </c>
      <c r="K275" s="94"/>
    </row>
    <row r="276" spans="1:11" ht="45.75" customHeight="1" x14ac:dyDescent="0.25">
      <c r="A276" s="146"/>
      <c r="B276" s="93" t="s">
        <v>151</v>
      </c>
      <c r="C276" s="91"/>
      <c r="D276" s="92">
        <v>58196</v>
      </c>
      <c r="E276" s="93" t="s">
        <v>283</v>
      </c>
      <c r="F276" s="92">
        <f t="shared" si="23"/>
        <v>58196</v>
      </c>
      <c r="G276" s="91"/>
      <c r="H276" s="91"/>
      <c r="I276" s="93" t="str">
        <f t="shared" si="24"/>
        <v>Ноутбук НР 250GB</v>
      </c>
      <c r="J276" s="92">
        <f t="shared" si="24"/>
        <v>58196</v>
      </c>
      <c r="K276" s="91"/>
    </row>
    <row r="277" spans="1:11" ht="15.75" customHeight="1" x14ac:dyDescent="0.25">
      <c r="A277" s="146"/>
      <c r="B277" s="164" t="s">
        <v>69</v>
      </c>
      <c r="C277" s="91"/>
      <c r="D277" s="103">
        <v>8278</v>
      </c>
      <c r="E277" s="93" t="s">
        <v>284</v>
      </c>
      <c r="F277" s="92">
        <f t="shared" si="23"/>
        <v>8278</v>
      </c>
      <c r="G277" s="91"/>
      <c r="H277" s="91"/>
      <c r="I277" s="93" t="str">
        <f t="shared" si="24"/>
        <v>Диван</v>
      </c>
      <c r="J277" s="92">
        <f t="shared" si="24"/>
        <v>8278</v>
      </c>
      <c r="K277" s="91"/>
    </row>
    <row r="278" spans="1:11" ht="15.75" customHeight="1" x14ac:dyDescent="0.25">
      <c r="A278" s="146"/>
      <c r="B278" s="165"/>
      <c r="C278" s="91"/>
      <c r="D278" s="103">
        <v>1160</v>
      </c>
      <c r="E278" s="93" t="s">
        <v>285</v>
      </c>
      <c r="F278" s="92">
        <f t="shared" si="23"/>
        <v>1160</v>
      </c>
      <c r="G278" s="91"/>
      <c r="H278" s="91"/>
      <c r="I278" s="93" t="str">
        <f t="shared" si="24"/>
        <v>Пуф</v>
      </c>
      <c r="J278" s="92">
        <f t="shared" si="24"/>
        <v>1160</v>
      </c>
      <c r="K278" s="91"/>
    </row>
    <row r="279" spans="1:11" ht="15.75" customHeight="1" x14ac:dyDescent="0.25">
      <c r="A279" s="146"/>
      <c r="B279" s="166"/>
      <c r="C279" s="91"/>
      <c r="D279" s="103">
        <v>2860</v>
      </c>
      <c r="E279" s="93" t="s">
        <v>286</v>
      </c>
      <c r="F279" s="92">
        <f t="shared" si="23"/>
        <v>2860</v>
      </c>
      <c r="G279" s="91"/>
      <c r="H279" s="91"/>
      <c r="I279" s="93" t="str">
        <f t="shared" si="24"/>
        <v>Стіл журнальний</v>
      </c>
      <c r="J279" s="92">
        <f t="shared" si="24"/>
        <v>2860</v>
      </c>
      <c r="K279" s="91"/>
    </row>
    <row r="280" spans="1:11" ht="26.25" x14ac:dyDescent="0.25">
      <c r="A280" s="146"/>
      <c r="B280" s="93" t="s">
        <v>69</v>
      </c>
      <c r="C280" s="91"/>
      <c r="D280" s="103">
        <v>4999</v>
      </c>
      <c r="E280" s="93" t="s">
        <v>287</v>
      </c>
      <c r="F280" s="92">
        <f t="shared" si="23"/>
        <v>4999</v>
      </c>
      <c r="G280" s="91"/>
      <c r="H280" s="91"/>
      <c r="I280" s="93" t="str">
        <f t="shared" si="24"/>
        <v>Холодильник "MIDEA"</v>
      </c>
      <c r="J280" s="92">
        <f t="shared" si="24"/>
        <v>4999</v>
      </c>
      <c r="K280" s="91"/>
    </row>
    <row r="281" spans="1:11" x14ac:dyDescent="0.25">
      <c r="A281" s="146"/>
      <c r="B281" s="93" t="s">
        <v>69</v>
      </c>
      <c r="C281" s="91"/>
      <c r="D281" s="103">
        <v>2542</v>
      </c>
      <c r="E281" s="93" t="s">
        <v>288</v>
      </c>
      <c r="F281" s="92">
        <f t="shared" si="23"/>
        <v>2542</v>
      </c>
      <c r="G281" s="91"/>
      <c r="H281" s="91"/>
      <c r="I281" s="93" t="str">
        <f t="shared" si="24"/>
        <v>Ширма ШБ-2-К</v>
      </c>
      <c r="J281" s="92">
        <f t="shared" si="24"/>
        <v>2542</v>
      </c>
      <c r="K281" s="91"/>
    </row>
    <row r="282" spans="1:11" ht="26.25" x14ac:dyDescent="0.25">
      <c r="A282" s="146"/>
      <c r="B282" s="93" t="s">
        <v>69</v>
      </c>
      <c r="C282" s="91"/>
      <c r="D282" s="103">
        <v>9700</v>
      </c>
      <c r="E282" s="97" t="s">
        <v>289</v>
      </c>
      <c r="F282" s="92">
        <f t="shared" si="23"/>
        <v>9700</v>
      </c>
      <c r="G282" s="91"/>
      <c r="H282" s="91"/>
      <c r="I282" s="93" t="str">
        <f t="shared" si="24"/>
        <v>Холодильник "DELFA"</v>
      </c>
      <c r="J282" s="92">
        <f t="shared" si="24"/>
        <v>9700</v>
      </c>
      <c r="K282" s="91"/>
    </row>
    <row r="283" spans="1:11" x14ac:dyDescent="0.25">
      <c r="A283" s="146"/>
      <c r="B283" s="93" t="s">
        <v>69</v>
      </c>
      <c r="C283" s="91"/>
      <c r="D283" s="103">
        <v>14700</v>
      </c>
      <c r="E283" s="97" t="s">
        <v>300</v>
      </c>
      <c r="F283" s="92">
        <f t="shared" si="23"/>
        <v>14700</v>
      </c>
      <c r="G283" s="91"/>
      <c r="H283" s="91"/>
      <c r="I283" s="93" t="str">
        <f t="shared" si="24"/>
        <v>Кондиціонер "Osaka"</v>
      </c>
      <c r="J283" s="92">
        <f t="shared" si="24"/>
        <v>14700</v>
      </c>
      <c r="K283" s="91"/>
    </row>
    <row r="284" spans="1:11" x14ac:dyDescent="0.25">
      <c r="A284" s="146"/>
      <c r="B284" s="93" t="s">
        <v>69</v>
      </c>
      <c r="C284" s="91"/>
      <c r="D284" s="103">
        <v>8999</v>
      </c>
      <c r="E284" s="97" t="s">
        <v>290</v>
      </c>
      <c r="F284" s="92">
        <f t="shared" si="23"/>
        <v>8999</v>
      </c>
      <c r="G284" s="91"/>
      <c r="H284" s="91"/>
      <c r="I284" s="93" t="str">
        <f t="shared" si="24"/>
        <v>кофемашина</v>
      </c>
      <c r="J284" s="92">
        <f t="shared" si="24"/>
        <v>8999</v>
      </c>
      <c r="K284" s="91"/>
    </row>
    <row r="285" spans="1:11" x14ac:dyDescent="0.25">
      <c r="A285" s="146"/>
      <c r="B285" s="93" t="s">
        <v>69</v>
      </c>
      <c r="C285" s="91"/>
      <c r="D285" s="103">
        <v>13998</v>
      </c>
      <c r="E285" s="97" t="s">
        <v>291</v>
      </c>
      <c r="F285" s="92">
        <f t="shared" si="23"/>
        <v>13998</v>
      </c>
      <c r="G285" s="91"/>
      <c r="H285" s="91"/>
      <c r="I285" s="93" t="str">
        <f t="shared" si="24"/>
        <v>Кондиціонер "Luberg"</v>
      </c>
      <c r="J285" s="92">
        <f t="shared" si="24"/>
        <v>13998</v>
      </c>
      <c r="K285" s="91"/>
    </row>
    <row r="286" spans="1:11" x14ac:dyDescent="0.25">
      <c r="A286" s="146"/>
      <c r="B286" s="164" t="s">
        <v>69</v>
      </c>
      <c r="C286" s="91"/>
      <c r="D286" s="103">
        <v>1999</v>
      </c>
      <c r="E286" s="97" t="s">
        <v>292</v>
      </c>
      <c r="F286" s="92">
        <f t="shared" si="23"/>
        <v>1999</v>
      </c>
      <c r="G286" s="91"/>
      <c r="H286" s="91"/>
      <c r="I286" s="93" t="str">
        <f t="shared" si="24"/>
        <v>Крісло офісне</v>
      </c>
      <c r="J286" s="92">
        <f t="shared" si="24"/>
        <v>1999</v>
      </c>
      <c r="K286" s="91"/>
    </row>
    <row r="287" spans="1:11" x14ac:dyDescent="0.25">
      <c r="A287" s="146"/>
      <c r="B287" s="166"/>
      <c r="C287" s="91"/>
      <c r="D287" s="103">
        <v>2140</v>
      </c>
      <c r="E287" s="97" t="s">
        <v>292</v>
      </c>
      <c r="F287" s="92">
        <f t="shared" si="23"/>
        <v>2140</v>
      </c>
      <c r="G287" s="91"/>
      <c r="H287" s="91"/>
      <c r="I287" s="93" t="str">
        <f t="shared" si="24"/>
        <v>Крісло офісне</v>
      </c>
      <c r="J287" s="92">
        <f t="shared" si="24"/>
        <v>2140</v>
      </c>
      <c r="K287" s="91"/>
    </row>
    <row r="288" spans="1:11" x14ac:dyDescent="0.25">
      <c r="A288" s="146"/>
      <c r="B288" s="91" t="s">
        <v>69</v>
      </c>
      <c r="C288" s="91"/>
      <c r="D288" s="92">
        <v>1200</v>
      </c>
      <c r="E288" s="97" t="s">
        <v>296</v>
      </c>
      <c r="F288" s="92">
        <f t="shared" si="23"/>
        <v>1200</v>
      </c>
      <c r="G288" s="91"/>
      <c r="H288" s="91"/>
      <c r="I288" s="93" t="str">
        <f t="shared" si="24"/>
        <v>Бак  для води на 125л</v>
      </c>
      <c r="J288" s="92">
        <f t="shared" si="24"/>
        <v>1200</v>
      </c>
      <c r="K288" s="91"/>
    </row>
    <row r="289" spans="1:11" ht="78.75" customHeight="1" x14ac:dyDescent="0.25">
      <c r="A289" s="146"/>
      <c r="B289" s="174" t="s">
        <v>360</v>
      </c>
      <c r="C289" s="125"/>
      <c r="D289" s="126">
        <v>53986</v>
      </c>
      <c r="E289" s="93" t="s">
        <v>361</v>
      </c>
      <c r="F289" s="126">
        <v>53986</v>
      </c>
      <c r="G289" s="125"/>
      <c r="H289" s="125"/>
      <c r="I289" s="93" t="s">
        <v>361</v>
      </c>
      <c r="J289" s="126">
        <v>2159.44</v>
      </c>
      <c r="K289" s="126">
        <f t="shared" ref="K289:K293" si="25">D289-J289</f>
        <v>51826.559999999998</v>
      </c>
    </row>
    <row r="290" spans="1:11" ht="102.75" customHeight="1" x14ac:dyDescent="0.25">
      <c r="A290" s="146"/>
      <c r="B290" s="176"/>
      <c r="C290" s="125"/>
      <c r="D290" s="126">
        <v>169092</v>
      </c>
      <c r="E290" s="93" t="s">
        <v>362</v>
      </c>
      <c r="F290" s="126">
        <v>169092</v>
      </c>
      <c r="G290" s="125"/>
      <c r="H290" s="125"/>
      <c r="I290" s="93" t="s">
        <v>362</v>
      </c>
      <c r="J290" s="126">
        <v>8454.6</v>
      </c>
      <c r="K290" s="126">
        <f t="shared" si="25"/>
        <v>160637.4</v>
      </c>
    </row>
    <row r="291" spans="1:11" ht="108.75" customHeight="1" x14ac:dyDescent="0.25">
      <c r="A291" s="146"/>
      <c r="B291" s="176"/>
      <c r="C291" s="125"/>
      <c r="D291" s="126">
        <v>136899</v>
      </c>
      <c r="E291" s="93" t="s">
        <v>363</v>
      </c>
      <c r="F291" s="126">
        <v>136899</v>
      </c>
      <c r="G291" s="125"/>
      <c r="H291" s="125"/>
      <c r="I291" s="93" t="s">
        <v>363</v>
      </c>
      <c r="J291" s="126">
        <v>1825.32</v>
      </c>
      <c r="K291" s="126">
        <f t="shared" si="25"/>
        <v>135073.68</v>
      </c>
    </row>
    <row r="292" spans="1:11" ht="107.25" customHeight="1" x14ac:dyDescent="0.25">
      <c r="A292" s="146"/>
      <c r="B292" s="176"/>
      <c r="C292" s="125"/>
      <c r="D292" s="126">
        <v>182532</v>
      </c>
      <c r="E292" s="93" t="s">
        <v>364</v>
      </c>
      <c r="F292" s="126">
        <v>182532</v>
      </c>
      <c r="G292" s="125"/>
      <c r="H292" s="125"/>
      <c r="I292" s="93" t="s">
        <v>364</v>
      </c>
      <c r="J292" s="126">
        <v>0</v>
      </c>
      <c r="K292" s="126">
        <f t="shared" si="25"/>
        <v>182532</v>
      </c>
    </row>
    <row r="293" spans="1:11" ht="66.75" customHeight="1" x14ac:dyDescent="0.25">
      <c r="A293" s="146"/>
      <c r="B293" s="175"/>
      <c r="C293" s="125"/>
      <c r="D293" s="126">
        <v>168156</v>
      </c>
      <c r="E293" s="93" t="s">
        <v>365</v>
      </c>
      <c r="F293" s="126">
        <v>168156</v>
      </c>
      <c r="G293" s="125"/>
      <c r="H293" s="125"/>
      <c r="I293" s="93" t="s">
        <v>365</v>
      </c>
      <c r="J293" s="126">
        <v>0</v>
      </c>
      <c r="K293" s="126">
        <f t="shared" si="25"/>
        <v>168156</v>
      </c>
    </row>
    <row r="294" spans="1:11" x14ac:dyDescent="0.25">
      <c r="A294" s="146"/>
      <c r="B294" s="94" t="s">
        <v>293</v>
      </c>
      <c r="C294" s="94"/>
      <c r="D294" s="95">
        <f>SUM(D276:D293)</f>
        <v>841436</v>
      </c>
      <c r="E294" s="131" t="s">
        <v>359</v>
      </c>
      <c r="F294" s="95">
        <f t="shared" ref="F294:K294" si="26">SUM(F276:F293)</f>
        <v>841436</v>
      </c>
      <c r="G294" s="95"/>
      <c r="H294" s="95"/>
      <c r="I294" s="131" t="s">
        <v>359</v>
      </c>
      <c r="J294" s="95">
        <f t="shared" si="26"/>
        <v>143210.36000000002</v>
      </c>
      <c r="K294" s="95">
        <f t="shared" si="26"/>
        <v>698225.64</v>
      </c>
    </row>
    <row r="295" spans="1:11" x14ac:dyDescent="0.25">
      <c r="A295" s="167" t="s">
        <v>294</v>
      </c>
      <c r="B295" s="168"/>
      <c r="C295" s="99"/>
      <c r="D295" s="100">
        <f>D294+D275+D266</f>
        <v>5914799.8800000008</v>
      </c>
      <c r="E295" s="132" t="s">
        <v>359</v>
      </c>
      <c r="F295" s="100">
        <f>F294+F275+F266</f>
        <v>5914799.8800000008</v>
      </c>
      <c r="G295" s="100"/>
      <c r="H295" s="100"/>
      <c r="I295" s="132" t="s">
        <v>359</v>
      </c>
      <c r="J295" s="100">
        <f>J294+J275+J266</f>
        <v>3278012.5999999996</v>
      </c>
      <c r="K295" s="100">
        <f>K294+K275+K266</f>
        <v>2636787.2799999998</v>
      </c>
    </row>
    <row r="296" spans="1:11" x14ac:dyDescent="0.25">
      <c r="A296" s="162" t="s">
        <v>366</v>
      </c>
      <c r="B296" s="163"/>
      <c r="C296" s="142"/>
      <c r="D296" s="143">
        <f>D295+D207+D90+D46</f>
        <v>9881702.4900000021</v>
      </c>
      <c r="E296" s="144" t="s">
        <v>359</v>
      </c>
      <c r="F296" s="143">
        <f>F295+F207+F90+F46</f>
        <v>9881702.4900000021</v>
      </c>
      <c r="G296" s="143"/>
      <c r="H296" s="143"/>
      <c r="I296" s="144" t="s">
        <v>359</v>
      </c>
      <c r="J296" s="143">
        <f>J295+J207+J90+J46</f>
        <v>7196201.9200000009</v>
      </c>
      <c r="K296" s="143">
        <f>K295+K207+K90+K46</f>
        <v>2685500.5699999994</v>
      </c>
    </row>
    <row r="297" spans="1:11" x14ac:dyDescent="0.25">
      <c r="D297" s="196"/>
    </row>
    <row r="298" spans="1:11" x14ac:dyDescent="0.25">
      <c r="D298" s="197"/>
    </row>
  </sheetData>
  <mergeCells count="32">
    <mergeCell ref="B286:B287"/>
    <mergeCell ref="B289:B293"/>
    <mergeCell ref="A295:B295"/>
    <mergeCell ref="A296:B296"/>
    <mergeCell ref="A207:B207"/>
    <mergeCell ref="B210:B211"/>
    <mergeCell ref="B212:B259"/>
    <mergeCell ref="B260:B265"/>
    <mergeCell ref="B271:B273"/>
    <mergeCell ref="B277:B279"/>
    <mergeCell ref="A90:B90"/>
    <mergeCell ref="A91:A206"/>
    <mergeCell ref="B94:B100"/>
    <mergeCell ref="B101:B104"/>
    <mergeCell ref="C108:C111"/>
    <mergeCell ref="B113:B175"/>
    <mergeCell ref="B176:B200"/>
    <mergeCell ref="A8:A45"/>
    <mergeCell ref="A46:B46"/>
    <mergeCell ref="B47:B51"/>
    <mergeCell ref="B52:B53"/>
    <mergeCell ref="A55:A89"/>
    <mergeCell ref="B64:B73"/>
    <mergeCell ref="B83:B87"/>
    <mergeCell ref="A3:K3"/>
    <mergeCell ref="A4:K4"/>
    <mergeCell ref="A6:A7"/>
    <mergeCell ref="B6:B7"/>
    <mergeCell ref="C6:E6"/>
    <mergeCell ref="F6:F7"/>
    <mergeCell ref="G6:J6"/>
    <mergeCell ref="K6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2021</vt:lpstr>
      <vt:lpstr>2022</vt:lpstr>
      <vt:lpstr>2023</vt:lpstr>
      <vt:lpstr>Лист1</vt:lpstr>
      <vt:lpstr>2022 вірний</vt:lpstr>
      <vt:lpstr>'2022'!Область_печати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Econom-1</dc:creator>
  <cp:lastModifiedBy>user</cp:lastModifiedBy>
  <cp:lastPrinted>2023-02-16T08:49:31Z</cp:lastPrinted>
  <dcterms:created xsi:type="dcterms:W3CDTF">2021-04-27T06:39:42Z</dcterms:created>
  <dcterms:modified xsi:type="dcterms:W3CDTF">2023-02-21T10:06:14Z</dcterms:modified>
</cp:coreProperties>
</file>